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75" windowWidth="8280" windowHeight="5250"/>
  </bookViews>
  <sheets>
    <sheet name="Hoja1" sheetId="1" r:id="rId1"/>
    <sheet name="Hoja2" sheetId="2" r:id="rId2"/>
    <sheet name="Hoja3" sheetId="4" r:id="rId3"/>
  </sheets>
  <definedNames>
    <definedName name="_xlnm.Print_Area" localSheetId="0">Hoja1!$A$1:$V$44</definedName>
  </definedNames>
  <calcPr calcId="125725"/>
</workbook>
</file>

<file path=xl/calcChain.xml><?xml version="1.0" encoding="utf-8"?>
<calcChain xmlns="http://schemas.openxmlformats.org/spreadsheetml/2006/main">
  <c r="N27" i="1"/>
  <c r="N26"/>
  <c r="N25"/>
  <c r="N24"/>
  <c r="N23"/>
  <c r="N22"/>
  <c r="N21"/>
  <c r="N20"/>
  <c r="N19"/>
  <c r="N18"/>
  <c r="R13"/>
  <c r="R12"/>
  <c r="R11"/>
  <c r="P13"/>
  <c r="P12"/>
  <c r="P11"/>
  <c r="R10"/>
  <c r="R9"/>
  <c r="R8"/>
  <c r="R7"/>
  <c r="R6"/>
  <c r="R5"/>
  <c r="P10"/>
  <c r="S10" s="1"/>
  <c r="P9"/>
  <c r="S9" s="1"/>
  <c r="P8"/>
  <c r="S8" s="1"/>
  <c r="P7"/>
  <c r="S7" s="1"/>
  <c r="P6"/>
  <c r="S6" s="1"/>
  <c r="P5"/>
  <c r="S5" s="1"/>
  <c r="P42"/>
  <c r="Q42" s="1"/>
  <c r="P41"/>
  <c r="P40"/>
  <c r="Q40" s="1"/>
  <c r="P39"/>
  <c r="P38"/>
  <c r="P37"/>
  <c r="P36"/>
  <c r="P35"/>
  <c r="O35" s="1"/>
  <c r="P34"/>
  <c r="Q34" s="1"/>
  <c r="F13"/>
  <c r="I13"/>
  <c r="J13" s="1"/>
  <c r="E14"/>
  <c r="I14"/>
  <c r="J14" s="1"/>
  <c r="G15"/>
  <c r="I15"/>
  <c r="J15" s="1"/>
  <c r="F16"/>
  <c r="I16"/>
  <c r="J16" s="1"/>
  <c r="H17"/>
  <c r="I17"/>
  <c r="J17" s="1"/>
  <c r="E18"/>
  <c r="I18"/>
  <c r="J18" s="1"/>
  <c r="G19"/>
  <c r="I19"/>
  <c r="J19" s="1"/>
  <c r="F20"/>
  <c r="I20"/>
  <c r="J20" s="1"/>
  <c r="E21"/>
  <c r="I21"/>
  <c r="J21" s="1"/>
  <c r="H22"/>
  <c r="I22"/>
  <c r="J22" s="1"/>
  <c r="F23"/>
  <c r="I23"/>
  <c r="J23" s="1"/>
  <c r="H24"/>
  <c r="I24"/>
  <c r="E25"/>
  <c r="I25"/>
  <c r="J25" s="1"/>
  <c r="G26"/>
  <c r="I26"/>
  <c r="J26" s="1"/>
  <c r="E27"/>
  <c r="I27"/>
  <c r="J27" s="1"/>
  <c r="E37"/>
  <c r="F37" s="1"/>
  <c r="E38"/>
  <c r="F38" s="1"/>
  <c r="E39"/>
  <c r="F39" s="1"/>
  <c r="E40"/>
  <c r="F40" s="1"/>
  <c r="E41"/>
  <c r="F41" s="1"/>
  <c r="P33"/>
  <c r="A3" i="2"/>
  <c r="B3"/>
  <c r="B4"/>
  <c r="B5" i="4"/>
  <c r="B6"/>
  <c r="C9"/>
  <c r="D9"/>
  <c r="E9"/>
  <c r="F9"/>
  <c r="G9"/>
  <c r="S12" i="1" l="1"/>
  <c r="S11"/>
  <c r="O41"/>
  <c r="O39"/>
  <c r="O37"/>
  <c r="O33"/>
  <c r="O42"/>
  <c r="O40"/>
  <c r="O38"/>
  <c r="O36"/>
  <c r="O34"/>
  <c r="S13"/>
  <c r="E28"/>
  <c r="J24"/>
  <c r="I28"/>
  <c r="B8" s="1"/>
  <c r="F28"/>
  <c r="G28"/>
  <c r="H28"/>
  <c r="Q41"/>
  <c r="Q39"/>
  <c r="Q38"/>
  <c r="Q37"/>
  <c r="Q35"/>
  <c r="Q36"/>
  <c r="Q33"/>
  <c r="B32" l="1"/>
  <c r="C40"/>
  <c r="F32"/>
  <c r="F33" s="1"/>
  <c r="C38"/>
  <c r="D32"/>
  <c r="D33" s="1"/>
  <c r="C37"/>
  <c r="C32"/>
  <c r="C33" s="1"/>
  <c r="C39"/>
  <c r="E32"/>
  <c r="E33" s="1"/>
  <c r="C41"/>
  <c r="B33"/>
  <c r="P25" l="1"/>
  <c r="R25" s="1"/>
  <c r="P18"/>
  <c r="R18" s="1"/>
  <c r="P21"/>
  <c r="R21" s="1"/>
  <c r="P23"/>
  <c r="R23" s="1"/>
  <c r="P26"/>
  <c r="R26" s="1"/>
  <c r="P19"/>
  <c r="R19" s="1"/>
  <c r="O26"/>
  <c r="Q26" s="1"/>
  <c r="O24"/>
  <c r="Q24" s="1"/>
  <c r="O22"/>
  <c r="Q22" s="1"/>
  <c r="O20"/>
  <c r="Q20" s="1"/>
  <c r="O18"/>
  <c r="Q18" s="1"/>
  <c r="O27"/>
  <c r="Q27" s="1"/>
  <c r="O25"/>
  <c r="Q25" s="1"/>
  <c r="O23"/>
  <c r="Q23" s="1"/>
  <c r="O21"/>
  <c r="Q21" s="1"/>
  <c r="O19"/>
  <c r="Q19" s="1"/>
</calcChain>
</file>

<file path=xl/comments1.xml><?xml version="1.0" encoding="utf-8"?>
<comments xmlns="http://schemas.openxmlformats.org/spreadsheetml/2006/main">
  <authors>
    <author>Sergi</author>
  </authors>
  <commentList>
    <comment ref="A2" authorId="0">
      <text>
        <r>
          <rPr>
            <sz val="10"/>
            <color indexed="81"/>
            <rFont val="Tahoma"/>
            <family val="2"/>
          </rPr>
          <t xml:space="preserve">1-Esta hoja sirve para ayudar en la corrección de los datos del Wisc-IV.
1A- Las fechas deben introducirse con el fomato dd/mm/aaaa
1B- La edad de la evaluación se introducirá años y meses en diferentes celdas. Esto facilitará la obtención de la edad mental.
2-Deben colocarse las puntuaciones escalares resultantes en la primera columna y los datos se sumaran conformando las puntuaciones totales de cada grupo.
3-La hoja de cálculo solo suma los tests obligatorios. No sirve si se ha sustituido alguno de los test por otro opcional.
4- Las columnas de la derecha indican las desviacines respecto a la media (en rojo para puntuaciones negativas y verde para las positivas).
5-Las puntuaciones compuestas deben introducirse manualmente según las escalas de baremación del manual de la prueba.
6- Los percentiles son orientativos. Verificar con el manual.
7- En las hojas 2 y 3 aparecen las gráficas de resultados.
8- Esta hoja puede personalizarse libremente y su uso es por cuenta y riesgo de cada usuario.
9- Las comparaciones de Discrepancia las proporciona automáticamente. Introducir manualmente al valor crítico y las diferencias significativas.
10. en la determinación de Fortalezas y Debilidades están incluidas ambas bases para la comparación, la media general en gris y las medias de CV y RP en naranja. Introducir manualmente las Fortalezas o Debilidades encontradas.
11. Las desviaciones en las habilidades cognitivas están basadas en la teoría de Cattell-Horn-Carroll, planteada en  Esquivel y Ancona, Heredia y Ancona y Gómez-Maqueo. </t>
        </r>
        <r>
          <rPr>
            <b/>
            <sz val="10"/>
            <color indexed="81"/>
            <rFont val="Tahoma"/>
            <family val="2"/>
          </rPr>
          <t xml:space="preserve">Psicodiagnóstico del niño. </t>
        </r>
        <r>
          <rPr>
            <sz val="10"/>
            <color indexed="81"/>
            <rFont val="Tahoma"/>
            <family val="2"/>
          </rPr>
          <t>3a ed. Ed. Manual Moderno, México 2007.</t>
        </r>
      </text>
    </comment>
  </commentList>
</comments>
</file>

<file path=xl/sharedStrings.xml><?xml version="1.0" encoding="utf-8"?>
<sst xmlns="http://schemas.openxmlformats.org/spreadsheetml/2006/main" count="152" uniqueCount="123">
  <si>
    <t>Fecha :</t>
  </si>
  <si>
    <t>Totales puntación :</t>
  </si>
  <si>
    <t xml:space="preserve">  (Media=10)</t>
  </si>
  <si>
    <t xml:space="preserve">          Gráficas de Resultados</t>
  </si>
  <si>
    <t>WISC-IV</t>
  </si>
  <si>
    <t xml:space="preserve">      CV</t>
  </si>
  <si>
    <t xml:space="preserve">      RP</t>
  </si>
  <si>
    <t xml:space="preserve">      MT</t>
  </si>
  <si>
    <t xml:space="preserve">       VP</t>
  </si>
  <si>
    <t xml:space="preserve">    CIT</t>
  </si>
  <si>
    <t>Comprensión Verbal:</t>
  </si>
  <si>
    <t>Memória de Trabajo</t>
  </si>
  <si>
    <t>Velocidad de Procesamiento</t>
  </si>
  <si>
    <t>C.I. Total:</t>
  </si>
  <si>
    <t>Gráficas de Resultados</t>
  </si>
  <si>
    <t xml:space="preserve">   WISC-IV</t>
  </si>
  <si>
    <t>+/- 4dt.</t>
  </si>
  <si>
    <t>BS</t>
  </si>
  <si>
    <t>FI</t>
  </si>
  <si>
    <t xml:space="preserve">Semejanzas </t>
  </si>
  <si>
    <t xml:space="preserve">Claves </t>
  </si>
  <si>
    <t xml:space="preserve">Vocabulario </t>
  </si>
  <si>
    <t>Matrices</t>
  </si>
  <si>
    <t xml:space="preserve">Comprensión </t>
  </si>
  <si>
    <t>Búsqueda símbolos</t>
  </si>
  <si>
    <t xml:space="preserve">(Figuras incompletas) </t>
  </si>
  <si>
    <t xml:space="preserve">(Información) </t>
  </si>
  <si>
    <t>(Aritmética)</t>
  </si>
  <si>
    <t>Instrucciones uso (abrir comentario)</t>
  </si>
  <si>
    <t>Conocimiento Léxico (Gc-VL)</t>
  </si>
  <si>
    <t>Información General (Gc-KO)</t>
  </si>
  <si>
    <t>Memoria Largo Plazo (Gc-LTM)</t>
  </si>
  <si>
    <t>Memoria Corto Plazo (Gsm)</t>
  </si>
  <si>
    <t>Procesamiento Visual (Gv)</t>
  </si>
  <si>
    <t>Velocidad de Procesamiento (Gs)</t>
  </si>
  <si>
    <t>Razonamiento Fluido (Gf)</t>
  </si>
  <si>
    <t>Razonamiento Fluido Verbal (Gf-verbal)</t>
  </si>
  <si>
    <t>Inteligencia Cristalizada (Gc)</t>
  </si>
  <si>
    <t>Nombre:</t>
  </si>
  <si>
    <t>Fecha de nacimiento:</t>
  </si>
  <si>
    <t>Fecha de evaluación:</t>
  </si>
  <si>
    <t>Edad de la evaluación:</t>
  </si>
  <si>
    <t>Edad Mental:</t>
  </si>
  <si>
    <t>Razonamiento Fluido No Verbal (Gf-no verbal)</t>
  </si>
  <si>
    <t xml:space="preserve">(Registros) </t>
  </si>
  <si>
    <t>DC</t>
  </si>
  <si>
    <t>SE</t>
  </si>
  <si>
    <t>RD</t>
  </si>
  <si>
    <t>CD</t>
  </si>
  <si>
    <t>CL</t>
  </si>
  <si>
    <t>VB</t>
  </si>
  <si>
    <t>NL</t>
  </si>
  <si>
    <t>MT</t>
  </si>
  <si>
    <t>CM</t>
  </si>
  <si>
    <t>RG</t>
  </si>
  <si>
    <t>IN</t>
  </si>
  <si>
    <t>AR</t>
  </si>
  <si>
    <t>PC</t>
  </si>
  <si>
    <t>CD, MT, AR</t>
  </si>
  <si>
    <t>SE, PC</t>
  </si>
  <si>
    <t>CD, MT</t>
  </si>
  <si>
    <t>SE, VB, CM, IN, FI</t>
  </si>
  <si>
    <t>VB, PC</t>
  </si>
  <si>
    <t>CM, IN</t>
  </si>
  <si>
    <t>VB, IN</t>
  </si>
  <si>
    <t>RD, NL</t>
  </si>
  <si>
    <t>DC, BS, FI, MT</t>
  </si>
  <si>
    <t>CL, BS, RG</t>
  </si>
  <si>
    <t>ICV</t>
  </si>
  <si>
    <t>IRP</t>
  </si>
  <si>
    <t>IMT</t>
  </si>
  <si>
    <t>IVP</t>
  </si>
  <si>
    <t>ICV-IRP</t>
  </si>
  <si>
    <t>ICV-IMT</t>
  </si>
  <si>
    <t>ICV-IVP</t>
  </si>
  <si>
    <t>IRP-IMT</t>
  </si>
  <si>
    <t>IRP-IVP</t>
  </si>
  <si>
    <t>IMT-IVP</t>
  </si>
  <si>
    <t>Razonamiento Perceptual</t>
  </si>
  <si>
    <t>PUNTUACIONES íNDICE</t>
  </si>
  <si>
    <t>COMPARACIÓN DE DISCREPANCIA</t>
  </si>
  <si>
    <t>Retención de dígitos-Sucesión de Numeros y letras</t>
  </si>
  <si>
    <t>Claves-Búsqueda de símbolos</t>
  </si>
  <si>
    <t>Semejanzas-Conceptos con dibujos</t>
  </si>
  <si>
    <t>Puntuación media</t>
  </si>
  <si>
    <t>PUNTUACIONES ESCALARES</t>
  </si>
  <si>
    <t>Suma puntuaciones escalares</t>
  </si>
  <si>
    <t>CIT</t>
  </si>
  <si>
    <t>FORTALEZAS Y DEBILIDADES</t>
  </si>
  <si>
    <t>Diseño con cubos</t>
  </si>
  <si>
    <t>Semejanzas</t>
  </si>
  <si>
    <t>Retención de dígitos</t>
  </si>
  <si>
    <t>Conceptos con dibujos</t>
  </si>
  <si>
    <t>Claves</t>
  </si>
  <si>
    <t>Vocabulario</t>
  </si>
  <si>
    <t>Sucesión números y letras</t>
  </si>
  <si>
    <t>Comprensión</t>
  </si>
  <si>
    <t>Búsqueda de símbolos</t>
  </si>
  <si>
    <t>P. E.</t>
  </si>
  <si>
    <t>P. E. M.</t>
  </si>
  <si>
    <t>VALOR C.</t>
  </si>
  <si>
    <t>F o D</t>
  </si>
  <si>
    <t>P.E.I</t>
  </si>
  <si>
    <t>DIFER. I.</t>
  </si>
  <si>
    <t>DIFER. M.</t>
  </si>
  <si>
    <t>PUNT.</t>
  </si>
  <si>
    <t>DESV.</t>
  </si>
  <si>
    <t>SUBPRUEBA</t>
  </si>
  <si>
    <t>ÍNDICE/SUBPRUEBA</t>
  </si>
  <si>
    <t>P. COMPUESTA</t>
  </si>
  <si>
    <t>DIF.</t>
  </si>
  <si>
    <t>V. CRIT.</t>
  </si>
  <si>
    <t>DIFER. S.</t>
  </si>
  <si>
    <t>PERC.</t>
  </si>
  <si>
    <t>SUBPRUEBAS</t>
  </si>
  <si>
    <t>P. ESCALAR</t>
  </si>
  <si>
    <t>Retención de Dígitos</t>
  </si>
  <si>
    <t>Sucesión de números y letras</t>
  </si>
  <si>
    <t xml:space="preserve">Palabras en contexto (Pistas) </t>
  </si>
  <si>
    <t>I.C.</t>
  </si>
  <si>
    <t>DESVIACIONES EN HABILIDADES COGNITIVAS</t>
  </si>
  <si>
    <t>Años</t>
  </si>
  <si>
    <t>Meses</t>
  </si>
</sst>
</file>

<file path=xl/styles.xml><?xml version="1.0" encoding="utf-8"?>
<styleSheet xmlns="http://schemas.openxmlformats.org/spreadsheetml/2006/main">
  <numFmts count="4">
    <numFmt numFmtId="164" formatCode="d\-mmm\-yy"/>
    <numFmt numFmtId="165" formatCode="0_ ;[Red]\-0\ "/>
    <numFmt numFmtId="166" formatCode="0.000"/>
    <numFmt numFmtId="167" formatCode="0.0"/>
  </numFmts>
  <fonts count="32">
    <font>
      <sz val="10"/>
      <name val="Arial"/>
    </font>
    <font>
      <sz val="14"/>
      <name val="Arial"/>
      <family val="2"/>
    </font>
    <font>
      <sz val="10"/>
      <color indexed="56"/>
      <name val="Arial"/>
      <family val="2"/>
    </font>
    <font>
      <sz val="14"/>
      <color indexed="37"/>
      <name val="Arial"/>
      <family val="2"/>
    </font>
    <font>
      <sz val="16"/>
      <color indexed="60"/>
      <name val="Arial"/>
      <family val="2"/>
    </font>
    <font>
      <sz val="10"/>
      <name val="Arial"/>
      <family val="2"/>
    </font>
    <font>
      <b/>
      <sz val="11"/>
      <color indexed="18"/>
      <name val="Arial"/>
      <family val="2"/>
    </font>
    <font>
      <sz val="10"/>
      <color indexed="60"/>
      <name val="Arial"/>
      <family val="2"/>
    </font>
    <font>
      <sz val="10"/>
      <color indexed="18"/>
      <name val="Arial"/>
      <family val="2"/>
    </font>
    <font>
      <sz val="14"/>
      <color indexed="18"/>
      <name val="Arial"/>
      <family val="2"/>
    </font>
    <font>
      <sz val="14"/>
      <color indexed="60"/>
      <name val="Arial"/>
      <family val="2"/>
    </font>
    <font>
      <b/>
      <sz val="10"/>
      <color indexed="18"/>
      <name val="Arial"/>
      <family val="2"/>
    </font>
    <font>
      <sz val="10"/>
      <color indexed="9"/>
      <name val="Arial"/>
      <family val="2"/>
    </font>
    <font>
      <b/>
      <sz val="10"/>
      <color indexed="60"/>
      <name val="Arial"/>
      <family val="2"/>
    </font>
    <font>
      <b/>
      <sz val="11"/>
      <color indexed="56"/>
      <name val="Arial"/>
      <family val="2"/>
    </font>
    <font>
      <sz val="8"/>
      <name val="Arial"/>
      <family val="2"/>
    </font>
    <font>
      <sz val="11"/>
      <color indexed="1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20"/>
      <color indexed="56"/>
      <name val="Arial"/>
      <family val="2"/>
    </font>
    <font>
      <b/>
      <sz val="10"/>
      <color indexed="41"/>
      <name val="Arial"/>
      <family val="2"/>
    </font>
    <font>
      <b/>
      <sz val="12"/>
      <color indexed="60"/>
      <name val="Arial"/>
      <family val="2"/>
    </font>
    <font>
      <i/>
      <sz val="8"/>
      <color indexed="60"/>
      <name val="Arial"/>
      <family val="2"/>
    </font>
    <font>
      <sz val="11"/>
      <name val="Arial"/>
      <family val="2"/>
    </font>
    <font>
      <sz val="11"/>
      <color indexed="56"/>
      <name val="Arial"/>
      <family val="2"/>
    </font>
    <font>
      <b/>
      <sz val="11"/>
      <color indexed="60"/>
      <name val="Arial"/>
      <family val="2"/>
    </font>
    <font>
      <sz val="12"/>
      <name val="Arial"/>
      <family val="2"/>
    </font>
    <font>
      <sz val="11"/>
      <color indexed="37"/>
      <name val="Arial"/>
      <family val="2"/>
    </font>
    <font>
      <sz val="11"/>
      <color indexed="9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B9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151">
    <xf numFmtId="0" fontId="0" fillId="0" borderId="0" xfId="0"/>
    <xf numFmtId="164" fontId="0" fillId="0" borderId="0" xfId="0" applyNumberFormat="1"/>
    <xf numFmtId="1" fontId="0" fillId="0" borderId="0" xfId="0" applyNumberFormat="1"/>
    <xf numFmtId="0" fontId="1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9" fillId="0" borderId="0" xfId="0" applyFont="1"/>
    <xf numFmtId="49" fontId="0" fillId="0" borderId="0" xfId="0" applyNumberFormat="1"/>
    <xf numFmtId="14" fontId="0" fillId="0" borderId="0" xfId="0" applyNumberFormat="1"/>
    <xf numFmtId="15" fontId="0" fillId="0" borderId="0" xfId="0" applyNumberFormat="1"/>
    <xf numFmtId="0" fontId="14" fillId="5" borderId="0" xfId="0" applyFont="1" applyFill="1"/>
    <xf numFmtId="165" fontId="14" fillId="5" borderId="0" xfId="0" applyNumberFormat="1" applyFont="1" applyFill="1"/>
    <xf numFmtId="1" fontId="22" fillId="5" borderId="0" xfId="0" applyNumberFormat="1" applyFont="1" applyFill="1"/>
    <xf numFmtId="0" fontId="22" fillId="5" borderId="0" xfId="0" applyFont="1" applyFill="1"/>
    <xf numFmtId="165" fontId="22" fillId="5" borderId="0" xfId="0" applyNumberFormat="1" applyFont="1" applyFill="1"/>
    <xf numFmtId="0" fontId="20" fillId="0" borderId="0" xfId="0" applyNumberFormat="1" applyFont="1" applyProtection="1">
      <protection locked="0"/>
    </xf>
    <xf numFmtId="0" fontId="2" fillId="0" borderId="0" xfId="0" applyNumberFormat="1" applyFont="1" applyProtection="1">
      <protection locked="0"/>
    </xf>
    <xf numFmtId="0" fontId="20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4" fillId="0" borderId="0" xfId="0" applyFont="1" applyFill="1" applyProtection="1">
      <protection locked="0"/>
    </xf>
    <xf numFmtId="165" fontId="14" fillId="0" borderId="0" xfId="0" applyNumberFormat="1" applyFont="1" applyFill="1" applyProtection="1">
      <protection locked="0"/>
    </xf>
    <xf numFmtId="0" fontId="5" fillId="0" borderId="0" xfId="0" applyFont="1" applyProtection="1">
      <protection locked="0"/>
    </xf>
    <xf numFmtId="0" fontId="5" fillId="0" borderId="0" xfId="0" applyNumberFormat="1" applyFont="1" applyProtection="1">
      <protection locked="0"/>
    </xf>
    <xf numFmtId="0" fontId="24" fillId="0" borderId="0" xfId="0" applyNumberFormat="1" applyFont="1" applyProtection="1">
      <protection locked="0"/>
    </xf>
    <xf numFmtId="0" fontId="18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6" fillId="2" borderId="1" xfId="0" applyFont="1" applyFill="1" applyBorder="1" applyProtection="1"/>
    <xf numFmtId="0" fontId="6" fillId="2" borderId="1" xfId="0" applyFont="1" applyFill="1" applyBorder="1" applyProtection="1"/>
    <xf numFmtId="1" fontId="19" fillId="0" borderId="1" xfId="0" applyNumberFormat="1" applyFont="1" applyBorder="1" applyAlignment="1" applyProtection="1">
      <alignment vertical="center"/>
    </xf>
    <xf numFmtId="166" fontId="5" fillId="3" borderId="1" xfId="0" applyNumberFormat="1" applyFont="1" applyFill="1" applyBorder="1" applyProtection="1"/>
    <xf numFmtId="167" fontId="11" fillId="2" borderId="1" xfId="0" applyNumberFormat="1" applyFont="1" applyFill="1" applyBorder="1" applyProtection="1"/>
    <xf numFmtId="0" fontId="17" fillId="0" borderId="1" xfId="0" applyFont="1" applyBorder="1" applyProtection="1"/>
    <xf numFmtId="165" fontId="13" fillId="2" borderId="1" xfId="0" applyNumberFormat="1" applyFont="1" applyFill="1" applyBorder="1" applyProtection="1"/>
    <xf numFmtId="0" fontId="21" fillId="2" borderId="1" xfId="0" applyFont="1" applyFill="1" applyBorder="1" applyProtection="1"/>
    <xf numFmtId="2" fontId="12" fillId="0" borderId="1" xfId="0" applyNumberFormat="1" applyFont="1" applyBorder="1" applyProtection="1"/>
    <xf numFmtId="1" fontId="17" fillId="0" borderId="1" xfId="0" applyNumberFormat="1" applyFont="1" applyBorder="1" applyProtection="1"/>
    <xf numFmtId="0" fontId="17" fillId="2" borderId="1" xfId="0" applyFont="1" applyFill="1" applyBorder="1" applyProtection="1"/>
    <xf numFmtId="0" fontId="19" fillId="0" borderId="1" xfId="0" applyFont="1" applyBorder="1" applyAlignment="1" applyProtection="1">
      <alignment vertical="center"/>
    </xf>
    <xf numFmtId="165" fontId="17" fillId="0" borderId="1" xfId="0" applyNumberFormat="1" applyFont="1" applyBorder="1" applyProtection="1"/>
    <xf numFmtId="0" fontId="17" fillId="0" borderId="1" xfId="0" applyFont="1" applyFill="1" applyBorder="1" applyProtection="1"/>
    <xf numFmtId="0" fontId="16" fillId="4" borderId="1" xfId="0" applyFont="1" applyFill="1" applyBorder="1" applyProtection="1"/>
    <xf numFmtId="0" fontId="6" fillId="4" borderId="1" xfId="0" applyFont="1" applyFill="1" applyBorder="1" applyProtection="1"/>
    <xf numFmtId="0" fontId="24" fillId="4" borderId="1" xfId="0" applyFont="1" applyFill="1" applyBorder="1" applyAlignment="1" applyProtection="1">
      <alignment vertical="center"/>
    </xf>
    <xf numFmtId="166" fontId="5" fillId="4" borderId="1" xfId="0" applyNumberFormat="1" applyFont="1" applyFill="1" applyBorder="1" applyProtection="1"/>
    <xf numFmtId="167" fontId="11" fillId="4" borderId="1" xfId="0" applyNumberFormat="1" applyFont="1" applyFill="1" applyBorder="1" applyProtection="1"/>
    <xf numFmtId="0" fontId="5" fillId="0" borderId="1" xfId="0" applyFont="1" applyFill="1" applyBorder="1" applyProtection="1"/>
    <xf numFmtId="165" fontId="7" fillId="4" borderId="1" xfId="0" applyNumberFormat="1" applyFont="1" applyFill="1" applyBorder="1" applyProtection="1"/>
    <xf numFmtId="0" fontId="5" fillId="4" borderId="1" xfId="0" applyFont="1" applyFill="1" applyBorder="1" applyProtection="1"/>
    <xf numFmtId="165" fontId="5" fillId="0" borderId="1" xfId="0" applyNumberFormat="1" applyFont="1" applyFill="1" applyBorder="1" applyProtection="1"/>
    <xf numFmtId="1" fontId="22" fillId="5" borderId="2" xfId="0" applyNumberFormat="1" applyFont="1" applyFill="1" applyBorder="1" applyProtection="1"/>
    <xf numFmtId="0" fontId="22" fillId="5" borderId="2" xfId="0" applyFont="1" applyFill="1" applyBorder="1" applyProtection="1"/>
    <xf numFmtId="165" fontId="22" fillId="5" borderId="2" xfId="0" applyNumberFormat="1" applyFont="1" applyFill="1" applyBorder="1" applyProtection="1"/>
    <xf numFmtId="0" fontId="14" fillId="5" borderId="3" xfId="0" applyFont="1" applyFill="1" applyBorder="1" applyAlignment="1" applyProtection="1">
      <alignment horizontal="right"/>
      <protection locked="0"/>
    </xf>
    <xf numFmtId="165" fontId="14" fillId="5" borderId="3" xfId="0" applyNumberFormat="1" applyFont="1" applyFill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left"/>
      <protection locked="0"/>
    </xf>
    <xf numFmtId="1" fontId="16" fillId="2" borderId="1" xfId="0" applyNumberFormat="1" applyFont="1" applyFill="1" applyBorder="1" applyAlignment="1" applyProtection="1">
      <alignment horizontal="right" vertical="center"/>
    </xf>
    <xf numFmtId="0" fontId="24" fillId="0" borderId="1" xfId="0" applyFont="1" applyBorder="1" applyProtection="1"/>
    <xf numFmtId="166" fontId="24" fillId="6" borderId="1" xfId="0" applyNumberFormat="1" applyFont="1" applyFill="1" applyBorder="1" applyProtection="1"/>
    <xf numFmtId="2" fontId="26" fillId="6" borderId="1" xfId="0" applyNumberFormat="1" applyFont="1" applyFill="1" applyBorder="1" applyProtection="1"/>
    <xf numFmtId="0" fontId="16" fillId="2" borderId="1" xfId="0" applyFont="1" applyFill="1" applyBorder="1" applyAlignment="1" applyProtection="1">
      <alignment horizontal="right" vertical="center"/>
    </xf>
    <xf numFmtId="165" fontId="16" fillId="2" borderId="1" xfId="0" applyNumberFormat="1" applyFont="1" applyFill="1" applyBorder="1" applyAlignment="1" applyProtection="1">
      <alignment horizontal="right" vertical="center"/>
    </xf>
    <xf numFmtId="0" fontId="25" fillId="2" borderId="6" xfId="0" applyFont="1" applyFill="1" applyBorder="1" applyProtection="1">
      <protection locked="0"/>
    </xf>
    <xf numFmtId="0" fontId="25" fillId="2" borderId="5" xfId="0" applyFont="1" applyFill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right"/>
      <protection locked="0"/>
    </xf>
    <xf numFmtId="0" fontId="15" fillId="0" borderId="4" xfId="0" applyFont="1" applyBorder="1" applyAlignment="1" applyProtection="1">
      <alignment horizontal="right"/>
      <protection locked="0"/>
    </xf>
    <xf numFmtId="0" fontId="24" fillId="7" borderId="1" xfId="0" applyFont="1" applyFill="1" applyBorder="1" applyAlignment="1" applyProtection="1">
      <alignment vertical="center"/>
      <protection locked="0"/>
    </xf>
    <xf numFmtId="0" fontId="24" fillId="0" borderId="1" xfId="0" applyFont="1" applyBorder="1" applyAlignment="1" applyProtection="1">
      <alignment horizontal="center"/>
    </xf>
    <xf numFmtId="1" fontId="24" fillId="0" borderId="1" xfId="0" applyNumberFormat="1" applyFont="1" applyBorder="1" applyAlignment="1" applyProtection="1">
      <alignment horizontal="center"/>
    </xf>
    <xf numFmtId="0" fontId="15" fillId="0" borderId="3" xfId="0" applyFont="1" applyBorder="1" applyAlignment="1" applyProtection="1">
      <alignment horizontal="right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165" fontId="24" fillId="0" borderId="1" xfId="0" applyNumberFormat="1" applyFont="1" applyBorder="1" applyAlignment="1" applyProtection="1">
      <alignment horizontal="center"/>
    </xf>
    <xf numFmtId="2" fontId="24" fillId="0" borderId="1" xfId="0" applyNumberFormat="1" applyFont="1" applyBorder="1" applyAlignment="1" applyProtection="1">
      <alignment horizontal="center"/>
    </xf>
    <xf numFmtId="2" fontId="24" fillId="0" borderId="1" xfId="0" applyNumberFormat="1" applyFont="1" applyBorder="1" applyProtection="1">
      <protection locked="0"/>
    </xf>
    <xf numFmtId="2" fontId="24" fillId="0" borderId="4" xfId="0" applyNumberFormat="1" applyFont="1" applyBorder="1" applyProtection="1">
      <protection locked="0"/>
    </xf>
    <xf numFmtId="2" fontId="24" fillId="0" borderId="3" xfId="0" applyNumberFormat="1" applyFont="1" applyBorder="1" applyProtection="1"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2" fontId="29" fillId="0" borderId="10" xfId="0" applyNumberFormat="1" applyFont="1" applyBorder="1" applyAlignment="1" applyProtection="1">
      <alignment vertical="center"/>
    </xf>
    <xf numFmtId="2" fontId="29" fillId="0" borderId="1" xfId="0" applyNumberFormat="1" applyFont="1" applyBorder="1" applyAlignment="1" applyProtection="1">
      <alignment vertical="center"/>
    </xf>
    <xf numFmtId="2" fontId="24" fillId="0" borderId="1" xfId="0" applyNumberFormat="1" applyFont="1" applyBorder="1" applyAlignment="1" applyProtection="1">
      <alignment vertical="center"/>
    </xf>
    <xf numFmtId="0" fontId="24" fillId="0" borderId="0" xfId="0" applyFont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19" fillId="0" borderId="11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24" fillId="0" borderId="4" xfId="0" applyFont="1" applyBorder="1" applyAlignment="1" applyProtection="1">
      <alignment horizontal="center"/>
    </xf>
    <xf numFmtId="0" fontId="24" fillId="0" borderId="3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166" fontId="5" fillId="0" borderId="3" xfId="0" applyNumberFormat="1" applyFont="1" applyFill="1" applyBorder="1" applyAlignment="1" applyProtection="1">
      <alignment horizontal="right"/>
      <protection locked="0"/>
    </xf>
    <xf numFmtId="0" fontId="5" fillId="0" borderId="13" xfId="0" applyFont="1" applyBorder="1" applyAlignment="1" applyProtection="1">
      <alignment horizontal="right"/>
      <protection locked="0"/>
    </xf>
    <xf numFmtId="0" fontId="24" fillId="8" borderId="1" xfId="0" applyFont="1" applyFill="1" applyBorder="1" applyAlignment="1" applyProtection="1">
      <alignment horizontal="center"/>
    </xf>
    <xf numFmtId="2" fontId="24" fillId="8" borderId="1" xfId="0" applyNumberFormat="1" applyFont="1" applyFill="1" applyBorder="1" applyAlignment="1" applyProtection="1">
      <alignment horizontal="center"/>
    </xf>
    <xf numFmtId="2" fontId="24" fillId="9" borderId="1" xfId="0" applyNumberFormat="1" applyFont="1" applyFill="1" applyBorder="1" applyAlignment="1" applyProtection="1">
      <alignment horizontal="center"/>
    </xf>
    <xf numFmtId="0" fontId="24" fillId="9" borderId="1" xfId="0" applyFont="1" applyFill="1" applyBorder="1" applyAlignment="1" applyProtection="1">
      <alignment horizontal="center"/>
      <protection locked="0"/>
    </xf>
    <xf numFmtId="2" fontId="24" fillId="9" borderId="1" xfId="0" applyNumberFormat="1" applyFont="1" applyFill="1" applyBorder="1" applyAlignment="1" applyProtection="1">
      <alignment horizontal="center"/>
      <protection locked="0"/>
    </xf>
    <xf numFmtId="0" fontId="27" fillId="0" borderId="0" xfId="0" applyNumberFormat="1" applyFont="1" applyProtection="1">
      <protection locked="0"/>
    </xf>
    <xf numFmtId="0" fontId="5" fillId="0" borderId="11" xfId="0" applyFont="1" applyBorder="1" applyAlignment="1" applyProtection="1">
      <alignment horizontal="center"/>
      <protection locked="0"/>
    </xf>
    <xf numFmtId="2" fontId="5" fillId="0" borderId="1" xfId="0" applyNumberFormat="1" applyFont="1" applyBorder="1" applyAlignment="1" applyProtection="1">
      <alignment horizontal="center"/>
      <protection locked="0"/>
    </xf>
    <xf numFmtId="0" fontId="5" fillId="0" borderId="0" xfId="0" applyNumberFormat="1" applyFont="1" applyAlignment="1" applyProtection="1">
      <alignment horizontal="center"/>
      <protection locked="0"/>
    </xf>
    <xf numFmtId="0" fontId="27" fillId="0" borderId="15" xfId="0" applyNumberFormat="1" applyFont="1" applyBorder="1" applyProtection="1">
      <protection locked="0"/>
    </xf>
    <xf numFmtId="0" fontId="27" fillId="0" borderId="1" xfId="0" applyNumberFormat="1" applyFont="1" applyBorder="1" applyProtection="1">
      <protection locked="0"/>
    </xf>
    <xf numFmtId="0" fontId="27" fillId="0" borderId="11" xfId="0" applyNumberFormat="1" applyFont="1" applyBorder="1" applyProtection="1">
      <protection locked="0"/>
    </xf>
    <xf numFmtId="0" fontId="27" fillId="0" borderId="10" xfId="0" applyNumberFormat="1" applyFont="1" applyBorder="1" applyProtection="1">
      <protection locked="0"/>
    </xf>
    <xf numFmtId="2" fontId="27" fillId="0" borderId="1" xfId="0" applyNumberFormat="1" applyFont="1" applyBorder="1" applyAlignment="1" applyProtection="1">
      <alignment horizontal="right"/>
    </xf>
    <xf numFmtId="0" fontId="28" fillId="0" borderId="6" xfId="0" applyFont="1" applyBorder="1" applyAlignment="1" applyProtection="1">
      <alignment vertical="center" wrapText="1"/>
      <protection locked="0"/>
    </xf>
    <xf numFmtId="0" fontId="28" fillId="0" borderId="10" xfId="0" applyFont="1" applyBorder="1" applyAlignment="1" applyProtection="1">
      <alignment vertical="center" wrapText="1"/>
      <protection locked="0"/>
    </xf>
    <xf numFmtId="0" fontId="28" fillId="0" borderId="5" xfId="0" applyFont="1" applyBorder="1" applyAlignment="1" applyProtection="1">
      <alignment vertical="center" wrapText="1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24" fillId="0" borderId="14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4" fillId="7" borderId="6" xfId="0" applyFont="1" applyFill="1" applyBorder="1" applyAlignment="1" applyProtection="1">
      <alignment horizontal="left"/>
      <protection locked="0"/>
    </xf>
    <xf numFmtId="0" fontId="24" fillId="7" borderId="5" xfId="0" applyFont="1" applyFill="1" applyBorder="1" applyAlignment="1" applyProtection="1">
      <alignment horizontal="left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24" fillId="7" borderId="6" xfId="0" applyFont="1" applyFill="1" applyBorder="1" applyAlignment="1" applyProtection="1">
      <alignment horizontal="center"/>
      <protection locked="0"/>
    </xf>
    <xf numFmtId="0" fontId="24" fillId="7" borderId="10" xfId="0" applyFont="1" applyFill="1" applyBorder="1" applyAlignment="1" applyProtection="1">
      <alignment horizontal="center"/>
      <protection locked="0"/>
    </xf>
    <xf numFmtId="0" fontId="24" fillId="7" borderId="5" xfId="0" applyFont="1" applyFill="1" applyBorder="1" applyAlignment="1" applyProtection="1">
      <alignment horizontal="center"/>
      <protection locked="0"/>
    </xf>
    <xf numFmtId="0" fontId="24" fillId="7" borderId="8" xfId="0" applyFont="1" applyFill="1" applyBorder="1" applyAlignment="1" applyProtection="1">
      <alignment horizontal="center"/>
      <protection locked="0"/>
    </xf>
    <xf numFmtId="0" fontId="24" fillId="7" borderId="9" xfId="0" applyFont="1" applyFill="1" applyBorder="1" applyAlignment="1" applyProtection="1">
      <alignment horizontal="center"/>
      <protection locked="0"/>
    </xf>
    <xf numFmtId="0" fontId="24" fillId="7" borderId="7" xfId="0" applyFont="1" applyFill="1" applyBorder="1" applyAlignment="1" applyProtection="1">
      <alignment horizontal="center"/>
      <protection locked="0"/>
    </xf>
    <xf numFmtId="0" fontId="24" fillId="7" borderId="6" xfId="0" applyFont="1" applyFill="1" applyBorder="1" applyAlignment="1" applyProtection="1">
      <alignment vertical="center"/>
      <protection locked="0"/>
    </xf>
    <xf numFmtId="0" fontId="24" fillId="7" borderId="10" xfId="0" applyFont="1" applyFill="1" applyBorder="1" applyAlignment="1" applyProtection="1">
      <alignment vertical="center"/>
      <protection locked="0"/>
    </xf>
    <xf numFmtId="0" fontId="24" fillId="7" borderId="5" xfId="0" applyFont="1" applyFill="1" applyBorder="1" applyAlignment="1" applyProtection="1">
      <alignment vertical="center"/>
      <protection locked="0"/>
    </xf>
    <xf numFmtId="0" fontId="24" fillId="7" borderId="13" xfId="0" applyFont="1" applyFill="1" applyBorder="1" applyAlignment="1" applyProtection="1">
      <alignment vertical="center"/>
      <protection locked="0"/>
    </xf>
    <xf numFmtId="0" fontId="24" fillId="7" borderId="11" xfId="0" applyFont="1" applyFill="1" applyBorder="1" applyAlignment="1" applyProtection="1">
      <alignment vertical="center"/>
      <protection locked="0"/>
    </xf>
    <xf numFmtId="0" fontId="24" fillId="7" borderId="14" xfId="0" applyFont="1" applyFill="1" applyBorder="1" applyAlignment="1" applyProtection="1">
      <alignment vertical="center"/>
      <protection locked="0"/>
    </xf>
    <xf numFmtId="0" fontId="27" fillId="0" borderId="14" xfId="0" applyNumberFormat="1" applyFont="1" applyBorder="1" applyProtection="1">
      <protection locked="0"/>
    </xf>
    <xf numFmtId="0" fontId="27" fillId="0" borderId="3" xfId="0" applyNumberFormat="1" applyFont="1" applyBorder="1" applyProtection="1">
      <protection locked="0"/>
    </xf>
    <xf numFmtId="0" fontId="27" fillId="0" borderId="13" xfId="0" applyNumberFormat="1" applyFont="1" applyBorder="1" applyProtection="1">
      <protection locked="0"/>
    </xf>
    <xf numFmtId="14" fontId="27" fillId="0" borderId="5" xfId="0" applyNumberFormat="1" applyFont="1" applyBorder="1" applyAlignment="1" applyProtection="1">
      <alignment horizontal="left"/>
      <protection locked="0"/>
    </xf>
    <xf numFmtId="14" fontId="27" fillId="0" borderId="1" xfId="0" applyNumberFormat="1" applyFont="1" applyBorder="1" applyAlignment="1" applyProtection="1">
      <alignment horizontal="left"/>
      <protection locked="0"/>
    </xf>
    <xf numFmtId="14" fontId="27" fillId="0" borderId="6" xfId="0" applyNumberFormat="1" applyFont="1" applyBorder="1" applyAlignment="1" applyProtection="1">
      <alignment horizontal="left"/>
      <protection locked="0"/>
    </xf>
  </cellXfs>
  <cellStyles count="1">
    <cellStyle name="Normal" xfId="0" builtinId="0"/>
  </cellStyles>
  <dxfs count="9"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FFFFCC"/>
      <color rgb="FFB9FFFF"/>
      <color rgb="FF66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8000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Comprensión Verbal</a:t>
            </a:r>
          </a:p>
        </c:rich>
      </c:tx>
      <c:layout>
        <c:manualLayout>
          <c:xMode val="edge"/>
          <c:yMode val="edge"/>
          <c:x val="0.17852882780796336"/>
          <c:y val="2.4745591011649882E-3"/>
        </c:manualLayout>
      </c:layout>
      <c:spPr>
        <a:solidFill>
          <a:srgbClr val="FFFFFF"/>
        </a:solidFill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7818696883852701E-2"/>
          <c:y val="0.10256112722751774"/>
          <c:w val="0.76113053435888256"/>
          <c:h val="0.61194486654080726"/>
        </c:manualLayout>
      </c:layout>
      <c:lineChart>
        <c:grouping val="standard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(Hoja1!$A$14,Hoja1!$A$18,Hoja1!$A$21,Hoja1!$A$25,Hoja1!$A$27)</c:f>
              <c:strCache>
                <c:ptCount val="5"/>
                <c:pt idx="0">
                  <c:v>Semejanzas </c:v>
                </c:pt>
                <c:pt idx="1">
                  <c:v>Vocabulario </c:v>
                </c:pt>
                <c:pt idx="2">
                  <c:v>Comprensión </c:v>
                </c:pt>
                <c:pt idx="3">
                  <c:v>(Información) </c:v>
                </c:pt>
                <c:pt idx="4">
                  <c:v>Palabras en contexto (Pistas) </c:v>
                </c:pt>
              </c:strCache>
            </c:strRef>
          </c:cat>
          <c:val>
            <c:numRef>
              <c:f>(Hoja1!$C$14,Hoja1!$C$18,Hoja1!$C$21,Hoja1!$C$25,Hoja1!$C$27)</c:f>
              <c:numCache>
                <c:formatCode>General</c:formatCode>
                <c:ptCount val="5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marker val="1"/>
        <c:axId val="70484352"/>
        <c:axId val="70486272"/>
      </c:lineChart>
      <c:catAx>
        <c:axId val="7048435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@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_tradnl"/>
          </a:p>
        </c:txPr>
        <c:crossAx val="70486272"/>
        <c:crosses val="autoZero"/>
        <c:auto val="1"/>
        <c:lblAlgn val="ctr"/>
        <c:lblOffset val="100"/>
        <c:tickLblSkip val="1"/>
        <c:tickMarkSkip val="1"/>
      </c:catAx>
      <c:valAx>
        <c:axId val="70486272"/>
        <c:scaling>
          <c:orientation val="minMax"/>
          <c:max val="18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_tradnl"/>
          </a:p>
        </c:txPr>
        <c:crossAx val="704843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_tradnl"/>
    </a:p>
  </c:txPr>
  <c:printSettings>
    <c:headerFooter alignWithMargins="0"/>
    <c:pageMargins b="1" l="0.750000000000001" r="0.75000000000000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8000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Razonamiento Perceptivo</a:t>
            </a:r>
          </a:p>
        </c:rich>
      </c:tx>
      <c:layout>
        <c:manualLayout>
          <c:xMode val="edge"/>
          <c:yMode val="edge"/>
          <c:x val="0.11939802488717689"/>
          <c:y val="1.2536118445135031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685868213841691"/>
          <c:y val="0.1120007476810207"/>
          <c:w val="0.69125293548832711"/>
          <c:h val="0.61305637982195715"/>
        </c:manualLayout>
      </c:layout>
      <c:lineChart>
        <c:grouping val="stacked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(Hoja1!$A$13,Hoja1!$A$16,Hoja1!$A$20,Hoja1!$A$23)</c:f>
              <c:strCache>
                <c:ptCount val="4"/>
                <c:pt idx="0">
                  <c:v>Diseño con cubos</c:v>
                </c:pt>
                <c:pt idx="1">
                  <c:v>Conceptos con dibujos</c:v>
                </c:pt>
                <c:pt idx="2">
                  <c:v>Matrices</c:v>
                </c:pt>
                <c:pt idx="3">
                  <c:v>(Figuras incompletas) </c:v>
                </c:pt>
              </c:strCache>
            </c:strRef>
          </c:cat>
          <c:val>
            <c:numRef>
              <c:f>(Hoja1!$F$13,Hoja1!$F$16,Hoja1!$F$20,Hoja1!$F$23)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marker val="1"/>
        <c:axId val="71247360"/>
        <c:axId val="71249280"/>
      </c:lineChart>
      <c:catAx>
        <c:axId val="7124736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_tradnl"/>
          </a:p>
        </c:txPr>
        <c:crossAx val="71249280"/>
        <c:crosses val="autoZero"/>
        <c:auto val="1"/>
        <c:lblAlgn val="ctr"/>
        <c:lblOffset val="100"/>
        <c:tickLblSkip val="1"/>
        <c:tickMarkSkip val="1"/>
      </c:catAx>
      <c:valAx>
        <c:axId val="71249280"/>
        <c:scaling>
          <c:orientation val="minMax"/>
          <c:max val="18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_tradnl"/>
          </a:p>
        </c:txPr>
        <c:crossAx val="71247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_tradnl"/>
    </a:p>
  </c:txPr>
  <c:printSettings>
    <c:headerFooter alignWithMargins="0"/>
    <c:pageMargins b="1" l="0.750000000000001" r="0.75000000000000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8000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Memória de Trabajo</a:t>
            </a:r>
          </a:p>
        </c:rich>
      </c:tx>
      <c:layout>
        <c:manualLayout>
          <c:xMode val="edge"/>
          <c:yMode val="edge"/>
          <c:x val="0.28197660954145504"/>
          <c:y val="1.355006062838637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1395348837209558E-2"/>
          <c:y val="0.11382143944105542"/>
          <c:w val="0.83430232558139539"/>
          <c:h val="0.68292863664633385"/>
        </c:manualLayout>
      </c:layout>
      <c:lineChart>
        <c:grouping val="stacked"/>
        <c:ser>
          <c:idx val="0"/>
          <c:order val="0"/>
          <c:spPr>
            <a:ln w="38100">
              <a:solidFill>
                <a:srgbClr val="003366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(Hoja1!$A$15,Hoja1!$A$19,Hoja1!$A$26)</c:f>
              <c:strCache>
                <c:ptCount val="3"/>
                <c:pt idx="0">
                  <c:v>Retención de Dígitos</c:v>
                </c:pt>
                <c:pt idx="1">
                  <c:v>Sucesión de números y letras</c:v>
                </c:pt>
                <c:pt idx="2">
                  <c:v>(Aritmética)</c:v>
                </c:pt>
              </c:strCache>
            </c:strRef>
          </c:cat>
          <c:val>
            <c:numRef>
              <c:f>(Hoja1!$C$15,Hoja1!$C$19,Hoja1!$C$26)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71284992"/>
        <c:axId val="71295360"/>
      </c:lineChart>
      <c:catAx>
        <c:axId val="7128499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_tradnl"/>
          </a:p>
        </c:txPr>
        <c:crossAx val="71295360"/>
        <c:crosses val="autoZero"/>
        <c:auto val="1"/>
        <c:lblAlgn val="ctr"/>
        <c:lblOffset val="100"/>
        <c:tickLblSkip val="1"/>
        <c:tickMarkSkip val="1"/>
      </c:catAx>
      <c:valAx>
        <c:axId val="71295360"/>
        <c:scaling>
          <c:orientation val="minMax"/>
          <c:max val="18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_tradnl"/>
          </a:p>
        </c:txPr>
        <c:crossAx val="71284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_tradnl"/>
    </a:p>
  </c:txPr>
  <c:printSettings>
    <c:headerFooter alignWithMargins="0"/>
    <c:pageMargins b="1" l="0.750000000000001" r="0.75000000000000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8000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Velocidad de Procesamiento</a:t>
            </a:r>
          </a:p>
        </c:rich>
      </c:tx>
      <c:layout>
        <c:manualLayout>
          <c:xMode val="edge"/>
          <c:yMode val="edge"/>
          <c:x val="0.15620022497187872"/>
          <c:y val="1.58430492924289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0459995902915943E-2"/>
          <c:y val="0.11570279060883322"/>
          <c:w val="0.85274465691788714"/>
          <c:h val="0.62469995404877288"/>
        </c:manualLayout>
      </c:layout>
      <c:lineChart>
        <c:grouping val="stacked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(Hoja1!$A$17,Hoja1!$A$22,Hoja1!$A$24)</c:f>
              <c:strCache>
                <c:ptCount val="3"/>
                <c:pt idx="0">
                  <c:v>Claves </c:v>
                </c:pt>
                <c:pt idx="1">
                  <c:v>Búsqueda símbolos</c:v>
                </c:pt>
                <c:pt idx="2">
                  <c:v>(Registros) </c:v>
                </c:pt>
              </c:strCache>
            </c:strRef>
          </c:cat>
          <c:val>
            <c:numRef>
              <c:f>(Hoja1!$C$17,Hoja1!$C$22,Hoja1!$C$24)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72241152"/>
        <c:axId val="72242688"/>
      </c:lineChart>
      <c:catAx>
        <c:axId val="7224115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_tradnl"/>
          </a:p>
        </c:txPr>
        <c:crossAx val="72242688"/>
        <c:crosses val="autoZero"/>
        <c:auto val="1"/>
        <c:lblAlgn val="ctr"/>
        <c:lblOffset val="100"/>
        <c:tickLblSkip val="1"/>
        <c:tickMarkSkip val="1"/>
      </c:catAx>
      <c:valAx>
        <c:axId val="72242688"/>
        <c:scaling>
          <c:orientation val="minMax"/>
          <c:max val="18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_tradnl"/>
          </a:p>
        </c:txPr>
        <c:crossAx val="722411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_tradnl"/>
    </a:p>
  </c:txPr>
  <c:printSettings>
    <c:headerFooter alignWithMargins="0"/>
    <c:pageMargins b="1" l="0.750000000000001" r="0.750000000000001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Perfil puntuaciones compuestas</a:t>
            </a:r>
          </a:p>
        </c:rich>
      </c:tx>
      <c:layout>
        <c:manualLayout>
          <c:xMode val="edge"/>
          <c:yMode val="edge"/>
          <c:x val="0.24581968843543392"/>
          <c:y val="1.048231150593355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2882011605415992E-2"/>
          <c:y val="0.11740065964168078"/>
          <c:w val="0.87123816486188743"/>
          <c:h val="0.79664733328283399"/>
        </c:manualLayout>
      </c:layout>
      <c:lineChart>
        <c:grouping val="stacked"/>
        <c:ser>
          <c:idx val="0"/>
          <c:order val="0"/>
          <c:tx>
            <c:v>Resultados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0200625597134961E-2"/>
                  <c:y val="-7.2178401821594032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5183808124452212E-3"/>
                  <c:y val="6.2592908907792913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4.4314402510975993E-2"/>
                  <c:y val="5.0014266803327198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ES_tradnl"/>
              </a:p>
            </c:txPr>
            <c:showVal val="1"/>
          </c:dLbls>
          <c:cat>
            <c:strRef>
              <c:f>Hoja3!$C$8:$G$8</c:f>
              <c:strCache>
                <c:ptCount val="5"/>
                <c:pt idx="0">
                  <c:v>      CV</c:v>
                </c:pt>
                <c:pt idx="1">
                  <c:v>      RP</c:v>
                </c:pt>
                <c:pt idx="2">
                  <c:v>      MT</c:v>
                </c:pt>
                <c:pt idx="3">
                  <c:v>       VP</c:v>
                </c:pt>
                <c:pt idx="4">
                  <c:v>    CIT</c:v>
                </c:pt>
              </c:strCache>
            </c:strRef>
          </c:cat>
          <c:val>
            <c:numRef>
              <c:f>Hoja3!$C$9:$G$9</c:f>
              <c:numCache>
                <c:formatCode>General</c:formatCode>
                <c:ptCount val="5"/>
                <c:pt idx="0" formatCode="0">
                  <c:v>0</c:v>
                </c:pt>
                <c:pt idx="1">
                  <c:v>0</c:v>
                </c:pt>
                <c:pt idx="2" formatCode="0_ ;[Red]\-0\ 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marker val="1"/>
        <c:axId val="72356992"/>
        <c:axId val="72358528"/>
      </c:lineChart>
      <c:catAx>
        <c:axId val="7235699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3300"/>
                </a:solidFill>
                <a:latin typeface="Arial"/>
                <a:ea typeface="Arial"/>
                <a:cs typeface="Arial"/>
              </a:defRPr>
            </a:pPr>
            <a:endParaRPr lang="es-ES_tradnl"/>
          </a:p>
        </c:txPr>
        <c:crossAx val="72358528"/>
        <c:crossesAt val="0"/>
        <c:auto val="1"/>
        <c:lblAlgn val="ctr"/>
        <c:lblOffset val="100"/>
        <c:tickLblSkip val="1"/>
        <c:tickMarkSkip val="1"/>
      </c:catAx>
      <c:valAx>
        <c:axId val="72358528"/>
        <c:scaling>
          <c:orientation val="minMax"/>
          <c:max val="170"/>
          <c:min val="3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_tradnl"/>
          </a:p>
        </c:txPr>
        <c:crossAx val="72356992"/>
        <c:crosses val="autoZero"/>
        <c:crossBetween val="between"/>
        <c:majorUnit val="10"/>
        <c:minorUnit val="10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_tradnl"/>
    </a:p>
  </c:txPr>
  <c:printSettings>
    <c:headerFooter alignWithMargins="0"/>
    <c:pageMargins b="1" l="0.750000000000001" r="0.750000000000001" t="1" header="0" footer="0"/>
    <c:pageSetup paperSize="9" orientation="landscape" horizontalDpi="-3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6</xdr:row>
      <xdr:rowOff>85725</xdr:rowOff>
    </xdr:from>
    <xdr:to>
      <xdr:col>3</xdr:col>
      <xdr:colOff>304800</xdr:colOff>
      <xdr:row>26</xdr:row>
      <xdr:rowOff>38100</xdr:rowOff>
    </xdr:to>
    <xdr:graphicFrame macro="">
      <xdr:nvGraphicFramePr>
        <xdr:cNvPr id="3089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447675</xdr:colOff>
      <xdr:row>6</xdr:row>
      <xdr:rowOff>76200</xdr:rowOff>
    </xdr:from>
    <xdr:to>
      <xdr:col>6</xdr:col>
      <xdr:colOff>695325</xdr:colOff>
      <xdr:row>25</xdr:row>
      <xdr:rowOff>142875</xdr:rowOff>
    </xdr:to>
    <xdr:graphicFrame macro="">
      <xdr:nvGraphicFramePr>
        <xdr:cNvPr id="3090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133350</xdr:colOff>
      <xdr:row>26</xdr:row>
      <xdr:rowOff>85725</xdr:rowOff>
    </xdr:from>
    <xdr:to>
      <xdr:col>3</xdr:col>
      <xdr:colOff>323850</xdr:colOff>
      <xdr:row>46</xdr:row>
      <xdr:rowOff>104775</xdr:rowOff>
    </xdr:to>
    <xdr:graphicFrame macro="">
      <xdr:nvGraphicFramePr>
        <xdr:cNvPr id="3091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447675</xdr:colOff>
      <xdr:row>26</xdr:row>
      <xdr:rowOff>114300</xdr:rowOff>
    </xdr:from>
    <xdr:to>
      <xdr:col>6</xdr:col>
      <xdr:colOff>714375</xdr:colOff>
      <xdr:row>46</xdr:row>
      <xdr:rowOff>85725</xdr:rowOff>
    </xdr:to>
    <xdr:graphicFrame macro="">
      <xdr:nvGraphicFramePr>
        <xdr:cNvPr id="3092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438150</xdr:colOff>
      <xdr:row>13</xdr:row>
      <xdr:rowOff>104775</xdr:rowOff>
    </xdr:from>
    <xdr:to>
      <xdr:col>2</xdr:col>
      <xdr:colOff>742950</xdr:colOff>
      <xdr:row>13</xdr:row>
      <xdr:rowOff>114300</xdr:rowOff>
    </xdr:to>
    <xdr:sp macro="" textlink="">
      <xdr:nvSpPr>
        <xdr:cNvPr id="3093" name="Line 20"/>
        <xdr:cNvSpPr>
          <a:spLocks noChangeShapeType="1"/>
        </xdr:cNvSpPr>
      </xdr:nvSpPr>
      <xdr:spPr bwMode="auto">
        <a:xfrm flipV="1">
          <a:off x="438150" y="2409825"/>
          <a:ext cx="1828800" cy="9525"/>
        </a:xfrm>
        <a:prstGeom prst="line">
          <a:avLst/>
        </a:prstGeom>
        <a:noFill/>
        <a:ln w="127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3</xdr:col>
      <xdr:colOff>742950</xdr:colOff>
      <xdr:row>13</xdr:row>
      <xdr:rowOff>95250</xdr:rowOff>
    </xdr:from>
    <xdr:to>
      <xdr:col>6</xdr:col>
      <xdr:colOff>228600</xdr:colOff>
      <xdr:row>13</xdr:row>
      <xdr:rowOff>104775</xdr:rowOff>
    </xdr:to>
    <xdr:sp macro="" textlink="">
      <xdr:nvSpPr>
        <xdr:cNvPr id="3094" name="Line 21"/>
        <xdr:cNvSpPr>
          <a:spLocks noChangeShapeType="1"/>
        </xdr:cNvSpPr>
      </xdr:nvSpPr>
      <xdr:spPr bwMode="auto">
        <a:xfrm>
          <a:off x="3028950" y="2400300"/>
          <a:ext cx="1771650" cy="9525"/>
        </a:xfrm>
        <a:prstGeom prst="line">
          <a:avLst/>
        </a:prstGeom>
        <a:noFill/>
        <a:ln w="127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3</xdr:col>
      <xdr:colOff>704850</xdr:colOff>
      <xdr:row>34</xdr:row>
      <xdr:rowOff>9525</xdr:rowOff>
    </xdr:from>
    <xdr:to>
      <xdr:col>6</xdr:col>
      <xdr:colOff>571500</xdr:colOff>
      <xdr:row>34</xdr:row>
      <xdr:rowOff>9525</xdr:rowOff>
    </xdr:to>
    <xdr:sp macro="" textlink="">
      <xdr:nvSpPr>
        <xdr:cNvPr id="1046" name="Line 22"/>
        <xdr:cNvSpPr>
          <a:spLocks noChangeShapeType="1"/>
        </xdr:cNvSpPr>
      </xdr:nvSpPr>
      <xdr:spPr bwMode="auto">
        <a:xfrm>
          <a:off x="2990850" y="5715000"/>
          <a:ext cx="2152650" cy="0"/>
        </a:xfrm>
        <a:prstGeom prst="line">
          <a:avLst/>
        </a:prstGeom>
        <a:ln w="12700">
          <a:solidFill>
            <a:srgbClr val="FF0000"/>
          </a:solidFill>
          <a:headEnd/>
          <a:tailEnd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/>
        <a:lstStyle/>
        <a:p>
          <a:endParaRPr lang="es-MX"/>
        </a:p>
      </xdr:txBody>
    </xdr:sp>
    <xdr:clientData/>
  </xdr:twoCellAnchor>
  <xdr:twoCellAnchor>
    <xdr:from>
      <xdr:col>0</xdr:col>
      <xdr:colOff>400050</xdr:colOff>
      <xdr:row>34</xdr:row>
      <xdr:rowOff>66675</xdr:rowOff>
    </xdr:from>
    <xdr:to>
      <xdr:col>3</xdr:col>
      <xdr:colOff>228600</xdr:colOff>
      <xdr:row>34</xdr:row>
      <xdr:rowOff>76200</xdr:rowOff>
    </xdr:to>
    <xdr:sp macro="" textlink="">
      <xdr:nvSpPr>
        <xdr:cNvPr id="1047" name="Line 23"/>
        <xdr:cNvSpPr>
          <a:spLocks noChangeShapeType="1"/>
        </xdr:cNvSpPr>
      </xdr:nvSpPr>
      <xdr:spPr bwMode="auto">
        <a:xfrm flipV="1">
          <a:off x="400050" y="5772150"/>
          <a:ext cx="2114550" cy="9525"/>
        </a:xfrm>
        <a:prstGeom prst="line">
          <a:avLst/>
        </a:prstGeom>
        <a:ln w="12700">
          <a:solidFill>
            <a:srgbClr val="FF0000"/>
          </a:solidFill>
          <a:headEnd/>
          <a:tailE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/>
        <a:lstStyle/>
        <a:p>
          <a:endParaRPr lang="es-MX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12</xdr:row>
      <xdr:rowOff>9525</xdr:rowOff>
    </xdr:from>
    <xdr:to>
      <xdr:col>6</xdr:col>
      <xdr:colOff>723900</xdr:colOff>
      <xdr:row>39</xdr:row>
      <xdr:rowOff>95250</xdr:rowOff>
    </xdr:to>
    <xdr:graphicFrame macro="">
      <xdr:nvGraphicFramePr>
        <xdr:cNvPr id="8197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9524</xdr:colOff>
      <xdr:row>26</xdr:row>
      <xdr:rowOff>38106</xdr:rowOff>
    </xdr:from>
    <xdr:to>
      <xdr:col>6</xdr:col>
      <xdr:colOff>447524</xdr:colOff>
      <xdr:row>26</xdr:row>
      <xdr:rowOff>38106</xdr:rowOff>
    </xdr:to>
    <xdr:sp macro="" textlink="">
      <xdr:nvSpPr>
        <xdr:cNvPr id="10242" name="Line 1026"/>
        <xdr:cNvSpPr>
          <a:spLocks noChangeShapeType="1"/>
        </xdr:cNvSpPr>
      </xdr:nvSpPr>
      <xdr:spPr bwMode="auto">
        <a:xfrm>
          <a:off x="771524" y="4524381"/>
          <a:ext cx="4248000" cy="0"/>
        </a:xfrm>
        <a:prstGeom prst="line">
          <a:avLst/>
        </a:prstGeom>
        <a:ln>
          <a:solidFill>
            <a:srgbClr val="FF0000"/>
          </a:solidFill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es-MX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0.54203</cdr:x>
      <cdr:y>0.44395</cdr:y>
    </cdr:from>
    <cdr:to>
      <cdr:x>0.55874</cdr:x>
      <cdr:y>0.48801</cdr:y>
    </cdr:to>
    <cdr:sp macro="" textlink="">
      <cdr:nvSpPr>
        <cdr:cNvPr id="1127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88737" y="2031133"/>
          <a:ext cx="95374" cy="1994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7"/>
  <sheetViews>
    <sheetView tabSelected="1" view="pageBreakPreview" zoomScale="75" zoomScaleNormal="100" zoomScaleSheetLayoutView="75" workbookViewId="0">
      <selection activeCell="A2" sqref="A2"/>
    </sheetView>
  </sheetViews>
  <sheetFormatPr baseColWidth="10" defaultColWidth="11.42578125" defaultRowHeight="12.75"/>
  <cols>
    <col min="1" max="1" width="30.7109375" style="28" customWidth="1"/>
    <col min="2" max="10" width="7.28515625" style="28" customWidth="1"/>
    <col min="11" max="12" width="11.42578125" style="28"/>
    <col min="13" max="13" width="24.5703125" style="28" customWidth="1"/>
    <col min="14" max="14" width="13" style="28" customWidth="1"/>
    <col min="15" max="22" width="8.85546875" style="28" customWidth="1"/>
    <col min="23" max="16384" width="11.42578125" style="28"/>
  </cols>
  <sheetData>
    <row r="1" spans="1:21" ht="24" customHeight="1">
      <c r="E1" s="20"/>
      <c r="K1" s="19" t="s">
        <v>4</v>
      </c>
    </row>
    <row r="2" spans="1:21" s="29" customFormat="1" ht="24" customHeight="1">
      <c r="A2" s="21" t="s">
        <v>28</v>
      </c>
      <c r="C2" s="17"/>
      <c r="E2" s="18"/>
    </row>
    <row r="3" spans="1:21" s="29" customFormat="1" ht="24" customHeight="1">
      <c r="A3" s="117" t="s">
        <v>38</v>
      </c>
      <c r="B3" s="145"/>
      <c r="C3" s="146"/>
      <c r="D3" s="146"/>
      <c r="E3" s="146"/>
      <c r="F3" s="146"/>
      <c r="G3" s="146"/>
      <c r="H3" s="146"/>
      <c r="I3" s="146"/>
      <c r="J3" s="147"/>
      <c r="K3" s="30"/>
      <c r="L3" s="25" t="s">
        <v>80</v>
      </c>
      <c r="M3" s="28"/>
      <c r="N3" s="28"/>
      <c r="O3" s="28"/>
      <c r="P3" s="28"/>
      <c r="Q3" s="28"/>
      <c r="R3" s="28"/>
      <c r="S3" s="28"/>
      <c r="T3" s="28"/>
      <c r="U3" s="28"/>
    </row>
    <row r="4" spans="1:21" s="29" customFormat="1" ht="24" customHeight="1">
      <c r="A4" s="118" t="s">
        <v>39</v>
      </c>
      <c r="B4" s="148"/>
      <c r="C4" s="149"/>
      <c r="D4" s="149"/>
      <c r="E4" s="149"/>
      <c r="F4" s="149"/>
      <c r="G4" s="149"/>
      <c r="H4" s="149"/>
      <c r="I4" s="149"/>
      <c r="J4" s="150"/>
      <c r="K4" s="30"/>
      <c r="L4" s="132" t="s">
        <v>108</v>
      </c>
      <c r="M4" s="132"/>
      <c r="N4" s="126"/>
      <c r="O4" s="125" t="s">
        <v>109</v>
      </c>
      <c r="P4" s="126"/>
      <c r="Q4" s="125" t="s">
        <v>109</v>
      </c>
      <c r="R4" s="126"/>
      <c r="S4" s="78" t="s">
        <v>110</v>
      </c>
      <c r="T4" s="78" t="s">
        <v>111</v>
      </c>
      <c r="U4" s="79" t="s">
        <v>112</v>
      </c>
    </row>
    <row r="5" spans="1:21" s="29" customFormat="1" ht="24" customHeight="1">
      <c r="A5" s="118" t="s">
        <v>40</v>
      </c>
      <c r="B5" s="148"/>
      <c r="C5" s="149"/>
      <c r="D5" s="149"/>
      <c r="E5" s="149"/>
      <c r="F5" s="149"/>
      <c r="G5" s="149"/>
      <c r="H5" s="149"/>
      <c r="I5" s="149"/>
      <c r="J5" s="150"/>
      <c r="K5" s="30"/>
      <c r="L5" s="133" t="s">
        <v>72</v>
      </c>
      <c r="M5" s="134"/>
      <c r="N5" s="135"/>
      <c r="O5" s="71" t="s">
        <v>68</v>
      </c>
      <c r="P5" s="74">
        <f>D37</f>
        <v>0</v>
      </c>
      <c r="Q5" s="71" t="s">
        <v>69</v>
      </c>
      <c r="R5" s="74">
        <f>D38</f>
        <v>0</v>
      </c>
      <c r="S5" s="74">
        <f t="shared" ref="S5:S12" si="0">(P5-R5)</f>
        <v>0</v>
      </c>
      <c r="T5" s="82"/>
      <c r="U5" s="99"/>
    </row>
    <row r="6" spans="1:21" s="29" customFormat="1" ht="24" customHeight="1">
      <c r="B6" s="114" t="s">
        <v>121</v>
      </c>
      <c r="C6" s="114" t="s">
        <v>122</v>
      </c>
      <c r="D6" s="111"/>
      <c r="E6" s="111"/>
      <c r="F6" s="111"/>
      <c r="G6" s="111"/>
      <c r="H6" s="111"/>
      <c r="I6" s="111"/>
      <c r="J6" s="111"/>
      <c r="K6" s="30"/>
      <c r="L6" s="133" t="s">
        <v>73</v>
      </c>
      <c r="M6" s="134"/>
      <c r="N6" s="135"/>
      <c r="O6" s="71" t="s">
        <v>68</v>
      </c>
      <c r="P6" s="74">
        <f>D37</f>
        <v>0</v>
      </c>
      <c r="Q6" s="71" t="s">
        <v>70</v>
      </c>
      <c r="R6" s="74">
        <f>D39</f>
        <v>0</v>
      </c>
      <c r="S6" s="74">
        <f t="shared" si="0"/>
        <v>0</v>
      </c>
      <c r="T6" s="82"/>
      <c r="U6" s="100"/>
    </row>
    <row r="7" spans="1:21" s="29" customFormat="1" ht="24" customHeight="1">
      <c r="A7" s="115" t="s">
        <v>41</v>
      </c>
      <c r="B7" s="115"/>
      <c r="C7" s="115"/>
      <c r="D7" s="111"/>
      <c r="E7" s="111"/>
      <c r="F7" s="111"/>
      <c r="G7" s="111"/>
      <c r="H7" s="111"/>
      <c r="I7" s="111"/>
      <c r="J7" s="111"/>
      <c r="K7" s="30"/>
      <c r="L7" s="133" t="s">
        <v>74</v>
      </c>
      <c r="M7" s="134"/>
      <c r="N7" s="135"/>
      <c r="O7" s="71" t="s">
        <v>68</v>
      </c>
      <c r="P7" s="74">
        <f>D37</f>
        <v>0</v>
      </c>
      <c r="Q7" s="71" t="s">
        <v>71</v>
      </c>
      <c r="R7" s="74">
        <f>D40</f>
        <v>0</v>
      </c>
      <c r="S7" s="74">
        <f t="shared" si="0"/>
        <v>0</v>
      </c>
      <c r="T7" s="82"/>
      <c r="U7" s="100"/>
    </row>
    <row r="8" spans="1:21" s="29" customFormat="1" ht="24" customHeight="1">
      <c r="A8" s="116" t="s">
        <v>42</v>
      </c>
      <c r="B8" s="119">
        <f>(((((B7*12)+C7))*I28)/100)/12</f>
        <v>0</v>
      </c>
      <c r="C8" s="119"/>
      <c r="E8" s="18"/>
      <c r="L8" s="133" t="s">
        <v>75</v>
      </c>
      <c r="M8" s="134"/>
      <c r="N8" s="135"/>
      <c r="O8" s="71" t="s">
        <v>69</v>
      </c>
      <c r="P8" s="74">
        <f>D38</f>
        <v>0</v>
      </c>
      <c r="Q8" s="71" t="s">
        <v>70</v>
      </c>
      <c r="R8" s="74">
        <f>D39</f>
        <v>0</v>
      </c>
      <c r="S8" s="74">
        <f t="shared" si="0"/>
        <v>0</v>
      </c>
      <c r="T8" s="82"/>
      <c r="U8" s="100"/>
    </row>
    <row r="9" spans="1:21" ht="24" customHeight="1">
      <c r="C9" s="22"/>
      <c r="D9" s="23"/>
      <c r="L9" s="133" t="s">
        <v>76</v>
      </c>
      <c r="M9" s="134"/>
      <c r="N9" s="135"/>
      <c r="O9" s="71" t="s">
        <v>69</v>
      </c>
      <c r="P9" s="74">
        <f>D38</f>
        <v>0</v>
      </c>
      <c r="Q9" s="71" t="s">
        <v>71</v>
      </c>
      <c r="R9" s="74">
        <f>D40</f>
        <v>0</v>
      </c>
      <c r="S9" s="74">
        <f t="shared" si="0"/>
        <v>0</v>
      </c>
      <c r="T9" s="82"/>
      <c r="U9" s="99"/>
    </row>
    <row r="10" spans="1:21" ht="24" customHeight="1" thickBot="1">
      <c r="A10" s="21"/>
      <c r="C10" s="22"/>
      <c r="D10" s="23"/>
      <c r="L10" s="136" t="s">
        <v>77</v>
      </c>
      <c r="M10" s="137"/>
      <c r="N10" s="138"/>
      <c r="O10" s="72" t="s">
        <v>70</v>
      </c>
      <c r="P10" s="96">
        <f>D39</f>
        <v>0</v>
      </c>
      <c r="Q10" s="72" t="s">
        <v>71</v>
      </c>
      <c r="R10" s="96">
        <f>D40</f>
        <v>0</v>
      </c>
      <c r="S10" s="96">
        <f t="shared" si="0"/>
        <v>0</v>
      </c>
      <c r="T10" s="83"/>
      <c r="U10" s="101"/>
    </row>
    <row r="11" spans="1:21" ht="24" customHeight="1">
      <c r="A11" s="25" t="s">
        <v>85</v>
      </c>
      <c r="C11" s="22"/>
      <c r="D11" s="23"/>
      <c r="L11" s="142" t="s">
        <v>81</v>
      </c>
      <c r="M11" s="143"/>
      <c r="N11" s="144"/>
      <c r="O11" s="76" t="s">
        <v>47</v>
      </c>
      <c r="P11" s="97">
        <f>C15</f>
        <v>0</v>
      </c>
      <c r="Q11" s="76" t="s">
        <v>51</v>
      </c>
      <c r="R11" s="97">
        <f>C19</f>
        <v>0</v>
      </c>
      <c r="S11" s="97">
        <f t="shared" si="0"/>
        <v>0</v>
      </c>
      <c r="T11" s="84"/>
      <c r="U11" s="78"/>
    </row>
    <row r="12" spans="1:21" ht="24" customHeight="1">
      <c r="A12" s="93" t="s">
        <v>114</v>
      </c>
      <c r="B12"/>
      <c r="C12" s="92" t="s">
        <v>115</v>
      </c>
      <c r="D12"/>
      <c r="E12"/>
      <c r="F12"/>
      <c r="G12"/>
      <c r="H12"/>
      <c r="I12"/>
      <c r="J12" t="s">
        <v>16</v>
      </c>
      <c r="L12" s="139" t="s">
        <v>82</v>
      </c>
      <c r="M12" s="140"/>
      <c r="N12" s="141"/>
      <c r="O12" s="71" t="s">
        <v>49</v>
      </c>
      <c r="P12" s="74">
        <f>C17</f>
        <v>0</v>
      </c>
      <c r="Q12" s="71" t="s">
        <v>17</v>
      </c>
      <c r="R12" s="74">
        <f>C22</f>
        <v>0</v>
      </c>
      <c r="S12" s="74">
        <f t="shared" si="0"/>
        <v>0</v>
      </c>
      <c r="T12" s="82"/>
      <c r="U12" s="100"/>
    </row>
    <row r="13" spans="1:21" ht="24" customHeight="1">
      <c r="A13" s="33" t="s">
        <v>89</v>
      </c>
      <c r="B13" s="34" t="s">
        <v>45</v>
      </c>
      <c r="C13" s="35">
        <v>0</v>
      </c>
      <c r="D13" s="36"/>
      <c r="E13" s="37"/>
      <c r="F13" s="38">
        <f>C13</f>
        <v>0</v>
      </c>
      <c r="G13" s="39"/>
      <c r="H13" s="40"/>
      <c r="I13" s="38">
        <f t="shared" ref="I13:I23" si="1">C13</f>
        <v>0</v>
      </c>
      <c r="J13" s="41">
        <f t="shared" ref="J13:J27" si="2">I13</f>
        <v>0</v>
      </c>
      <c r="L13" s="139" t="s">
        <v>83</v>
      </c>
      <c r="M13" s="140"/>
      <c r="N13" s="141"/>
      <c r="O13" s="71" t="s">
        <v>46</v>
      </c>
      <c r="P13" s="75">
        <f>C14</f>
        <v>0</v>
      </c>
      <c r="Q13" s="71" t="s">
        <v>48</v>
      </c>
      <c r="R13" s="74">
        <f>C16</f>
        <v>0</v>
      </c>
      <c r="S13" s="75">
        <f>P13-R13</f>
        <v>0</v>
      </c>
      <c r="T13" s="82"/>
      <c r="U13" s="100"/>
    </row>
    <row r="14" spans="1:21" ht="24" customHeight="1">
      <c r="A14" s="33" t="s">
        <v>19</v>
      </c>
      <c r="B14" s="34" t="s">
        <v>46</v>
      </c>
      <c r="C14" s="35">
        <v>0</v>
      </c>
      <c r="D14" s="36"/>
      <c r="E14" s="42">
        <f>C14</f>
        <v>0</v>
      </c>
      <c r="F14" s="43"/>
      <c r="G14" s="39"/>
      <c r="H14" s="40"/>
      <c r="I14" s="42">
        <f t="shared" si="1"/>
        <v>0</v>
      </c>
      <c r="J14" s="41">
        <f t="shared" si="2"/>
        <v>0</v>
      </c>
    </row>
    <row r="15" spans="1:21" ht="24" customHeight="1">
      <c r="A15" s="33" t="s">
        <v>116</v>
      </c>
      <c r="B15" s="34" t="s">
        <v>47</v>
      </c>
      <c r="C15" s="44">
        <v>0</v>
      </c>
      <c r="D15" s="36"/>
      <c r="E15" s="37"/>
      <c r="F15" s="43"/>
      <c r="G15" s="45">
        <f>C15</f>
        <v>0</v>
      </c>
      <c r="H15" s="40"/>
      <c r="I15" s="38">
        <f t="shared" si="1"/>
        <v>0</v>
      </c>
      <c r="J15" s="41">
        <f t="shared" si="2"/>
        <v>0</v>
      </c>
    </row>
    <row r="16" spans="1:21" ht="24" customHeight="1">
      <c r="A16" s="33" t="s">
        <v>92</v>
      </c>
      <c r="B16" s="34" t="s">
        <v>48</v>
      </c>
      <c r="C16" s="44">
        <v>0</v>
      </c>
      <c r="D16" s="36"/>
      <c r="E16" s="37"/>
      <c r="F16" s="38">
        <f>C16</f>
        <v>0</v>
      </c>
      <c r="G16" s="39"/>
      <c r="H16" s="40"/>
      <c r="I16" s="38">
        <f t="shared" si="1"/>
        <v>0</v>
      </c>
      <c r="J16" s="41">
        <f t="shared" si="2"/>
        <v>0</v>
      </c>
      <c r="L16" s="129" t="s">
        <v>88</v>
      </c>
      <c r="M16" s="129"/>
    </row>
    <row r="17" spans="1:22" ht="24" customHeight="1">
      <c r="A17" s="33" t="s">
        <v>20</v>
      </c>
      <c r="B17" s="34" t="s">
        <v>49</v>
      </c>
      <c r="C17" s="44">
        <v>0</v>
      </c>
      <c r="D17" s="36"/>
      <c r="E17" s="37"/>
      <c r="F17" s="43"/>
      <c r="G17" s="39"/>
      <c r="H17" s="38">
        <f>C17</f>
        <v>0</v>
      </c>
      <c r="I17" s="38">
        <f t="shared" si="1"/>
        <v>0</v>
      </c>
      <c r="J17" s="41">
        <f t="shared" si="2"/>
        <v>0</v>
      </c>
      <c r="L17" s="127" t="s">
        <v>107</v>
      </c>
      <c r="M17" s="128"/>
      <c r="N17" s="85" t="s">
        <v>98</v>
      </c>
      <c r="O17" s="78" t="s">
        <v>99</v>
      </c>
      <c r="P17" s="78" t="s">
        <v>102</v>
      </c>
      <c r="Q17" s="78" t="s">
        <v>104</v>
      </c>
      <c r="R17" s="78" t="s">
        <v>103</v>
      </c>
      <c r="S17" s="78" t="s">
        <v>100</v>
      </c>
      <c r="T17" s="86" t="s">
        <v>101</v>
      </c>
    </row>
    <row r="18" spans="1:22" ht="24" customHeight="1">
      <c r="A18" s="33" t="s">
        <v>21</v>
      </c>
      <c r="B18" s="34" t="s">
        <v>50</v>
      </c>
      <c r="C18" s="44">
        <v>0</v>
      </c>
      <c r="D18" s="36"/>
      <c r="E18" s="38">
        <f>C18</f>
        <v>0</v>
      </c>
      <c r="F18" s="43"/>
      <c r="G18" s="39"/>
      <c r="H18" s="40"/>
      <c r="I18" s="38">
        <f t="shared" si="1"/>
        <v>0</v>
      </c>
      <c r="J18" s="41">
        <f t="shared" si="2"/>
        <v>0</v>
      </c>
      <c r="L18" s="130" t="s">
        <v>89</v>
      </c>
      <c r="M18" s="131"/>
      <c r="N18" s="75">
        <f t="shared" ref="N18:N27" si="3">C13</f>
        <v>0</v>
      </c>
      <c r="O18" s="106">
        <f>B33</f>
        <v>0</v>
      </c>
      <c r="P18" s="108">
        <f>D33</f>
        <v>0</v>
      </c>
      <c r="Q18" s="107">
        <f t="shared" ref="Q18:Q27" si="4">(N18-O18)</f>
        <v>0</v>
      </c>
      <c r="R18" s="108">
        <f>(N18-P18)</f>
        <v>0</v>
      </c>
      <c r="S18" s="113">
        <v>3.01</v>
      </c>
      <c r="T18" s="70"/>
    </row>
    <row r="19" spans="1:22" ht="24" customHeight="1">
      <c r="A19" s="33" t="s">
        <v>117</v>
      </c>
      <c r="B19" s="34" t="s">
        <v>51</v>
      </c>
      <c r="C19" s="44">
        <v>0</v>
      </c>
      <c r="D19" s="36"/>
      <c r="E19" s="37"/>
      <c r="F19" s="43"/>
      <c r="G19" s="45">
        <f>C19</f>
        <v>0</v>
      </c>
      <c r="H19" s="40"/>
      <c r="I19" s="38">
        <f t="shared" si="1"/>
        <v>0</v>
      </c>
      <c r="J19" s="41">
        <f t="shared" si="2"/>
        <v>0</v>
      </c>
      <c r="L19" s="130" t="s">
        <v>90</v>
      </c>
      <c r="M19" s="131"/>
      <c r="N19" s="75">
        <f t="shared" si="3"/>
        <v>0</v>
      </c>
      <c r="O19" s="106">
        <f>B33</f>
        <v>0</v>
      </c>
      <c r="P19" s="108">
        <f>C33</f>
        <v>0</v>
      </c>
      <c r="Q19" s="107">
        <f t="shared" si="4"/>
        <v>0</v>
      </c>
      <c r="R19" s="108">
        <f>(N19-P19)</f>
        <v>0</v>
      </c>
      <c r="S19" s="113">
        <v>3.01</v>
      </c>
      <c r="T19" s="70"/>
    </row>
    <row r="20" spans="1:22" ht="24" customHeight="1">
      <c r="A20" s="33" t="s">
        <v>22</v>
      </c>
      <c r="B20" s="34" t="s">
        <v>52</v>
      </c>
      <c r="C20" s="44">
        <v>0</v>
      </c>
      <c r="D20" s="36"/>
      <c r="E20" s="37"/>
      <c r="F20" s="38">
        <f>C20</f>
        <v>0</v>
      </c>
      <c r="G20" s="39"/>
      <c r="H20" s="40"/>
      <c r="I20" s="38">
        <f t="shared" si="1"/>
        <v>0</v>
      </c>
      <c r="J20" s="41">
        <f t="shared" si="2"/>
        <v>0</v>
      </c>
      <c r="L20" s="130" t="s">
        <v>91</v>
      </c>
      <c r="M20" s="131"/>
      <c r="N20" s="74">
        <f t="shared" si="3"/>
        <v>0</v>
      </c>
      <c r="O20" s="106">
        <f>B33</f>
        <v>0</v>
      </c>
      <c r="P20" s="109"/>
      <c r="Q20" s="107">
        <f t="shared" si="4"/>
        <v>0</v>
      </c>
      <c r="R20" s="110"/>
      <c r="S20" s="113">
        <v>2.87</v>
      </c>
      <c r="T20" s="70"/>
    </row>
    <row r="21" spans="1:22" ht="24" customHeight="1">
      <c r="A21" s="33" t="s">
        <v>23</v>
      </c>
      <c r="B21" s="34" t="s">
        <v>53</v>
      </c>
      <c r="C21" s="44">
        <v>0</v>
      </c>
      <c r="D21" s="36"/>
      <c r="E21" s="38">
        <f>C21</f>
        <v>0</v>
      </c>
      <c r="F21" s="43"/>
      <c r="G21" s="39"/>
      <c r="H21" s="40"/>
      <c r="I21" s="38">
        <f t="shared" si="1"/>
        <v>0</v>
      </c>
      <c r="J21" s="41">
        <f t="shared" si="2"/>
        <v>0</v>
      </c>
      <c r="L21" s="130" t="s">
        <v>92</v>
      </c>
      <c r="M21" s="131"/>
      <c r="N21" s="74">
        <f t="shared" si="3"/>
        <v>0</v>
      </c>
      <c r="O21" s="106">
        <f>B33</f>
        <v>0</v>
      </c>
      <c r="P21" s="108">
        <f>D33</f>
        <v>0</v>
      </c>
      <c r="Q21" s="107">
        <f t="shared" si="4"/>
        <v>0</v>
      </c>
      <c r="R21" s="108">
        <f>(N21-P21)</f>
        <v>0</v>
      </c>
      <c r="S21" s="113">
        <v>3.39</v>
      </c>
      <c r="T21" s="70"/>
    </row>
    <row r="22" spans="1:22" ht="24" customHeight="1">
      <c r="A22" s="33" t="s">
        <v>24</v>
      </c>
      <c r="B22" s="34" t="s">
        <v>17</v>
      </c>
      <c r="C22" s="44">
        <v>0</v>
      </c>
      <c r="D22" s="36"/>
      <c r="E22" s="37"/>
      <c r="F22" s="43"/>
      <c r="G22" s="39"/>
      <c r="H22" s="46">
        <f>C22</f>
        <v>0</v>
      </c>
      <c r="I22" s="38">
        <f t="shared" si="1"/>
        <v>0</v>
      </c>
      <c r="J22" s="41">
        <f t="shared" si="2"/>
        <v>0</v>
      </c>
      <c r="L22" s="130" t="s">
        <v>93</v>
      </c>
      <c r="M22" s="131"/>
      <c r="N22" s="74">
        <f t="shared" si="3"/>
        <v>0</v>
      </c>
      <c r="O22" s="106">
        <f>B33</f>
        <v>0</v>
      </c>
      <c r="P22" s="109"/>
      <c r="Q22" s="107">
        <f t="shared" si="4"/>
        <v>0</v>
      </c>
      <c r="R22" s="110"/>
      <c r="S22" s="113">
        <v>3.17</v>
      </c>
      <c r="T22" s="70"/>
    </row>
    <row r="23" spans="1:22" ht="24" customHeight="1">
      <c r="A23" s="47" t="s">
        <v>25</v>
      </c>
      <c r="B23" s="48" t="s">
        <v>18</v>
      </c>
      <c r="C23" s="49">
        <v>0</v>
      </c>
      <c r="D23" s="50"/>
      <c r="E23" s="51"/>
      <c r="F23" s="52">
        <f>C23</f>
        <v>0</v>
      </c>
      <c r="G23" s="53"/>
      <c r="H23" s="54"/>
      <c r="I23" s="52">
        <f t="shared" si="1"/>
        <v>0</v>
      </c>
      <c r="J23" s="41">
        <f t="shared" si="2"/>
        <v>0</v>
      </c>
      <c r="L23" s="130" t="s">
        <v>94</v>
      </c>
      <c r="M23" s="131"/>
      <c r="N23" s="74">
        <f t="shared" si="3"/>
        <v>0</v>
      </c>
      <c r="O23" s="106">
        <f>B33</f>
        <v>0</v>
      </c>
      <c r="P23" s="108">
        <f>C33</f>
        <v>0</v>
      </c>
      <c r="Q23" s="107">
        <f t="shared" si="4"/>
        <v>0</v>
      </c>
      <c r="R23" s="108">
        <f>(N23-P23)</f>
        <v>0</v>
      </c>
      <c r="S23" s="113">
        <v>2.7</v>
      </c>
      <c r="T23" s="70"/>
    </row>
    <row r="24" spans="1:22" ht="24" customHeight="1">
      <c r="A24" s="47" t="s">
        <v>44</v>
      </c>
      <c r="B24" s="48" t="s">
        <v>54</v>
      </c>
      <c r="C24" s="49">
        <v>0</v>
      </c>
      <c r="D24" s="50"/>
      <c r="E24" s="51"/>
      <c r="F24" s="54"/>
      <c r="G24" s="53"/>
      <c r="H24" s="52">
        <f>C24</f>
        <v>0</v>
      </c>
      <c r="I24" s="52">
        <f>C24</f>
        <v>0</v>
      </c>
      <c r="J24" s="41">
        <f t="shared" si="2"/>
        <v>0</v>
      </c>
      <c r="L24" s="130" t="s">
        <v>95</v>
      </c>
      <c r="M24" s="131"/>
      <c r="N24" s="74">
        <f t="shared" si="3"/>
        <v>0</v>
      </c>
      <c r="O24" s="106">
        <f>B33</f>
        <v>0</v>
      </c>
      <c r="P24" s="109"/>
      <c r="Q24" s="107">
        <f t="shared" si="4"/>
        <v>0</v>
      </c>
      <c r="R24" s="110"/>
      <c r="S24" s="113">
        <v>2.63</v>
      </c>
      <c r="T24" s="70"/>
    </row>
    <row r="25" spans="1:22" ht="24" customHeight="1">
      <c r="A25" s="47" t="s">
        <v>26</v>
      </c>
      <c r="B25" s="48" t="s">
        <v>55</v>
      </c>
      <c r="C25" s="49">
        <v>0</v>
      </c>
      <c r="D25" s="50"/>
      <c r="E25" s="52">
        <f>C25</f>
        <v>0</v>
      </c>
      <c r="F25" s="54"/>
      <c r="G25" s="53"/>
      <c r="H25" s="54"/>
      <c r="I25" s="52">
        <f>C25</f>
        <v>0</v>
      </c>
      <c r="J25" s="41">
        <f t="shared" si="2"/>
        <v>0</v>
      </c>
      <c r="L25" s="130" t="s">
        <v>22</v>
      </c>
      <c r="M25" s="131"/>
      <c r="N25" s="74">
        <f t="shared" si="3"/>
        <v>0</v>
      </c>
      <c r="O25" s="106">
        <f>B33</f>
        <v>0</v>
      </c>
      <c r="P25" s="108">
        <f>D33</f>
        <v>0</v>
      </c>
      <c r="Q25" s="107">
        <f t="shared" si="4"/>
        <v>0</v>
      </c>
      <c r="R25" s="108">
        <f>(N25-P25)</f>
        <v>0</v>
      </c>
      <c r="S25" s="113">
        <v>2.68</v>
      </c>
      <c r="T25" s="70"/>
    </row>
    <row r="26" spans="1:22" ht="24" customHeight="1">
      <c r="A26" s="47" t="s">
        <v>27</v>
      </c>
      <c r="B26" s="48" t="s">
        <v>56</v>
      </c>
      <c r="C26" s="49">
        <v>0</v>
      </c>
      <c r="D26" s="50"/>
      <c r="E26" s="51"/>
      <c r="F26" s="54"/>
      <c r="G26" s="55">
        <f>C26</f>
        <v>0</v>
      </c>
      <c r="H26" s="54"/>
      <c r="I26" s="52">
        <f>C26</f>
        <v>0</v>
      </c>
      <c r="J26" s="41">
        <f t="shared" si="2"/>
        <v>0</v>
      </c>
      <c r="L26" s="130" t="s">
        <v>96</v>
      </c>
      <c r="M26" s="131"/>
      <c r="N26" s="74">
        <f t="shared" si="3"/>
        <v>0</v>
      </c>
      <c r="O26" s="106">
        <f>B33</f>
        <v>0</v>
      </c>
      <c r="P26" s="108">
        <f>C33</f>
        <v>0</v>
      </c>
      <c r="Q26" s="107">
        <f t="shared" si="4"/>
        <v>0</v>
      </c>
      <c r="R26" s="108">
        <f>(N26-P26)</f>
        <v>0</v>
      </c>
      <c r="S26" s="113">
        <v>3.44</v>
      </c>
      <c r="T26" s="70"/>
    </row>
    <row r="27" spans="1:22" ht="24" customHeight="1">
      <c r="A27" s="47" t="s">
        <v>118</v>
      </c>
      <c r="B27" s="48" t="s">
        <v>57</v>
      </c>
      <c r="C27" s="49">
        <v>0</v>
      </c>
      <c r="D27" s="50"/>
      <c r="E27" s="55">
        <f>C27</f>
        <v>0</v>
      </c>
      <c r="F27" s="54"/>
      <c r="G27" s="53"/>
      <c r="H27" s="54"/>
      <c r="I27" s="52">
        <f>C27</f>
        <v>0</v>
      </c>
      <c r="J27" s="41">
        <f t="shared" si="2"/>
        <v>0</v>
      </c>
      <c r="L27" s="130" t="s">
        <v>97</v>
      </c>
      <c r="M27" s="131"/>
      <c r="N27" s="74">
        <f t="shared" si="3"/>
        <v>0</v>
      </c>
      <c r="O27" s="106">
        <f>B33</f>
        <v>0</v>
      </c>
      <c r="P27" s="109"/>
      <c r="Q27" s="107">
        <f t="shared" si="4"/>
        <v>0</v>
      </c>
      <c r="R27" s="110"/>
      <c r="S27" s="113">
        <v>3.56</v>
      </c>
      <c r="T27" s="70"/>
      <c r="V27" s="32"/>
    </row>
    <row r="28" spans="1:22" ht="24" customHeight="1">
      <c r="A28" s="25" t="s">
        <v>1</v>
      </c>
      <c r="B28" s="25"/>
      <c r="C28" s="24"/>
      <c r="E28" s="56">
        <f>SUM(E14:E21)</f>
        <v>0</v>
      </c>
      <c r="F28" s="57">
        <f>SUM(F13:F20)</f>
        <v>0</v>
      </c>
      <c r="G28" s="58">
        <f>SUM(G15:G22)</f>
        <v>0</v>
      </c>
      <c r="H28" s="57">
        <f>SUM(H13:H22)</f>
        <v>0</v>
      </c>
      <c r="I28" s="57">
        <f>SUM(I13:I22)</f>
        <v>0</v>
      </c>
    </row>
    <row r="29" spans="1:22" ht="24" customHeight="1">
      <c r="A29" s="25"/>
      <c r="B29" s="25"/>
      <c r="C29" s="24"/>
      <c r="E29" s="59" t="s">
        <v>5</v>
      </c>
      <c r="F29" s="59" t="s">
        <v>6</v>
      </c>
      <c r="G29" s="60" t="s">
        <v>7</v>
      </c>
      <c r="H29" s="59" t="s">
        <v>8</v>
      </c>
      <c r="I29" s="59" t="s">
        <v>9</v>
      </c>
    </row>
    <row r="30" spans="1:22" ht="24" customHeight="1">
      <c r="C30" s="24"/>
      <c r="E30" s="26"/>
      <c r="F30" s="26"/>
      <c r="G30" s="27"/>
      <c r="H30" s="26"/>
      <c r="I30" s="26"/>
    </row>
    <row r="31" spans="1:22" ht="24" customHeight="1">
      <c r="B31" s="102" t="s">
        <v>87</v>
      </c>
      <c r="C31" s="98" t="s">
        <v>68</v>
      </c>
      <c r="D31" s="98" t="s">
        <v>69</v>
      </c>
      <c r="E31" s="98" t="s">
        <v>70</v>
      </c>
      <c r="F31" s="103" t="s">
        <v>71</v>
      </c>
      <c r="J31" s="31"/>
      <c r="L31" s="25" t="s">
        <v>120</v>
      </c>
    </row>
    <row r="32" spans="1:22" ht="24" customHeight="1">
      <c r="A32" s="73" t="s">
        <v>86</v>
      </c>
      <c r="B32" s="74">
        <f>I28</f>
        <v>0</v>
      </c>
      <c r="C32" s="75">
        <f>E28</f>
        <v>0</v>
      </c>
      <c r="D32" s="74">
        <f>F28</f>
        <v>0</v>
      </c>
      <c r="E32" s="80">
        <f>G28</f>
        <v>0</v>
      </c>
      <c r="F32" s="74">
        <f>H28</f>
        <v>0</v>
      </c>
      <c r="J32" s="31"/>
      <c r="P32" s="90" t="s">
        <v>105</v>
      </c>
      <c r="Q32" s="90" t="s">
        <v>106</v>
      </c>
      <c r="R32" s="91" t="s">
        <v>2</v>
      </c>
    </row>
    <row r="33" spans="1:21" ht="24" customHeight="1">
      <c r="A33" s="73" t="s">
        <v>84</v>
      </c>
      <c r="B33" s="81">
        <f>(B32/10)</f>
        <v>0</v>
      </c>
      <c r="C33" s="81">
        <f>(C32/3)</f>
        <v>0</v>
      </c>
      <c r="D33" s="81">
        <f>(D32/3)</f>
        <v>0</v>
      </c>
      <c r="E33" s="81">
        <f>(E32/2)</f>
        <v>0</v>
      </c>
      <c r="F33" s="81">
        <f>(F32/2)</f>
        <v>0</v>
      </c>
      <c r="J33" s="31"/>
      <c r="L33" s="120" t="s">
        <v>35</v>
      </c>
      <c r="M33" s="121"/>
      <c r="N33" s="122"/>
      <c r="O33" s="87">
        <f t="shared" ref="O33:O42" si="5">P33</f>
        <v>0</v>
      </c>
      <c r="P33" s="88">
        <f>(C16+C20+C26)/3</f>
        <v>0</v>
      </c>
      <c r="Q33" s="89">
        <f t="shared" ref="Q33:Q41" si="6">P33-10</f>
        <v>-10</v>
      </c>
      <c r="R33" s="123" t="s">
        <v>58</v>
      </c>
      <c r="S33" s="124"/>
      <c r="U33" s="77"/>
    </row>
    <row r="34" spans="1:21" ht="24" customHeight="1">
      <c r="J34" s="31"/>
      <c r="L34" s="120" t="s">
        <v>36</v>
      </c>
      <c r="M34" s="121"/>
      <c r="N34" s="122"/>
      <c r="O34" s="87">
        <f t="shared" si="5"/>
        <v>0</v>
      </c>
      <c r="P34" s="88">
        <f>(C14+C27)/2</f>
        <v>0</v>
      </c>
      <c r="Q34" s="89">
        <f t="shared" ref="Q34" si="7">P34-10</f>
        <v>-10</v>
      </c>
      <c r="R34" s="123" t="s">
        <v>59</v>
      </c>
      <c r="S34" s="124"/>
      <c r="U34" s="77"/>
    </row>
    <row r="35" spans="1:21" ht="24" customHeight="1">
      <c r="A35" s="61" t="s">
        <v>79</v>
      </c>
      <c r="J35" s="31"/>
      <c r="L35" s="120" t="s">
        <v>43</v>
      </c>
      <c r="M35" s="121"/>
      <c r="N35" s="122"/>
      <c r="O35" s="87">
        <f t="shared" si="5"/>
        <v>0</v>
      </c>
      <c r="P35" s="88">
        <f>SUM(C20+C16)/2</f>
        <v>0</v>
      </c>
      <c r="Q35" s="89">
        <f>P35-10</f>
        <v>-10</v>
      </c>
      <c r="R35" s="123" t="s">
        <v>60</v>
      </c>
      <c r="S35" s="124"/>
      <c r="U35" s="77"/>
    </row>
    <row r="36" spans="1:21" ht="24" customHeight="1">
      <c r="A36" s="95"/>
      <c r="B36" s="94"/>
      <c r="C36" s="112" t="s">
        <v>98</v>
      </c>
      <c r="D36" s="102" t="s">
        <v>119</v>
      </c>
      <c r="E36" s="104"/>
      <c r="F36" s="105" t="s">
        <v>113</v>
      </c>
      <c r="J36" s="31"/>
      <c r="L36" s="120" t="s">
        <v>37</v>
      </c>
      <c r="M36" s="121"/>
      <c r="N36" s="122"/>
      <c r="O36" s="87">
        <f t="shared" si="5"/>
        <v>0</v>
      </c>
      <c r="P36" s="88">
        <f>SUM(C14+C18+C21+C25+C23)/5</f>
        <v>0</v>
      </c>
      <c r="Q36" s="89">
        <f t="shared" si="6"/>
        <v>-10</v>
      </c>
      <c r="R36" s="123" t="s">
        <v>61</v>
      </c>
      <c r="S36" s="124"/>
      <c r="U36" s="77"/>
    </row>
    <row r="37" spans="1:21" ht="24" customHeight="1">
      <c r="A37" s="68" t="s">
        <v>10</v>
      </c>
      <c r="B37" s="69"/>
      <c r="C37" s="62">
        <f>E28</f>
        <v>0</v>
      </c>
      <c r="D37" s="63">
        <v>0</v>
      </c>
      <c r="E37" s="64">
        <f>NORMDIST(D37,100,15,TRUE)</f>
        <v>1.3083924686052648E-11</v>
      </c>
      <c r="F37" s="65">
        <f>PRODUCT(E37,100)</f>
        <v>1.3083924686052648E-9</v>
      </c>
      <c r="J37" s="31"/>
      <c r="L37" s="120" t="s">
        <v>29</v>
      </c>
      <c r="M37" s="121"/>
      <c r="N37" s="122"/>
      <c r="O37" s="87">
        <f t="shared" si="5"/>
        <v>0</v>
      </c>
      <c r="P37" s="88">
        <f>SUM(C18+C27)/2</f>
        <v>0</v>
      </c>
      <c r="Q37" s="89">
        <f t="shared" si="6"/>
        <v>-10</v>
      </c>
      <c r="R37" s="123" t="s">
        <v>62</v>
      </c>
      <c r="S37" s="124"/>
      <c r="U37" s="77"/>
    </row>
    <row r="38" spans="1:21" ht="24" customHeight="1">
      <c r="A38" s="68" t="s">
        <v>78</v>
      </c>
      <c r="B38" s="69"/>
      <c r="C38" s="66">
        <f>F28</f>
        <v>0</v>
      </c>
      <c r="D38" s="63">
        <v>0</v>
      </c>
      <c r="E38" s="64">
        <f>NORMDIST(D38,100,15,TRUE)</f>
        <v>1.3083924686052648E-11</v>
      </c>
      <c r="F38" s="65">
        <f>PRODUCT(E38,100)</f>
        <v>1.3083924686052648E-9</v>
      </c>
      <c r="J38" s="31"/>
      <c r="L38" s="120" t="s">
        <v>30</v>
      </c>
      <c r="M38" s="121"/>
      <c r="N38" s="122"/>
      <c r="O38" s="87">
        <f t="shared" si="5"/>
        <v>0</v>
      </c>
      <c r="P38" s="88">
        <f>SUM(C21+C25)/2</f>
        <v>0</v>
      </c>
      <c r="Q38" s="89">
        <f t="shared" si="6"/>
        <v>-10</v>
      </c>
      <c r="R38" s="123" t="s">
        <v>63</v>
      </c>
      <c r="S38" s="124"/>
      <c r="U38" s="77"/>
    </row>
    <row r="39" spans="1:21" ht="24" customHeight="1">
      <c r="A39" s="68" t="s">
        <v>11</v>
      </c>
      <c r="B39" s="69"/>
      <c r="C39" s="67">
        <f>G28</f>
        <v>0</v>
      </c>
      <c r="D39" s="63">
        <v>0</v>
      </c>
      <c r="E39" s="64">
        <f>NORMDIST(D39,100,15,TRUE)</f>
        <v>1.3083924686052648E-11</v>
      </c>
      <c r="F39" s="65">
        <f>PRODUCT(E39,100)</f>
        <v>1.3083924686052648E-9</v>
      </c>
      <c r="J39" s="31"/>
      <c r="K39" s="31"/>
      <c r="L39" s="120" t="s">
        <v>31</v>
      </c>
      <c r="M39" s="121"/>
      <c r="N39" s="122"/>
      <c r="O39" s="87">
        <f t="shared" si="5"/>
        <v>0</v>
      </c>
      <c r="P39" s="88">
        <f>SUM(C18+C25)/2</f>
        <v>0</v>
      </c>
      <c r="Q39" s="89">
        <f t="shared" si="6"/>
        <v>-10</v>
      </c>
      <c r="R39" s="123" t="s">
        <v>64</v>
      </c>
      <c r="S39" s="124"/>
      <c r="U39" s="77"/>
    </row>
    <row r="40" spans="1:21" ht="24" customHeight="1">
      <c r="A40" s="68" t="s">
        <v>12</v>
      </c>
      <c r="B40" s="69"/>
      <c r="C40" s="66">
        <f>H28</f>
        <v>0</v>
      </c>
      <c r="D40" s="63">
        <v>0</v>
      </c>
      <c r="E40" s="64">
        <f>NORMDIST(D40,100,15,TRUE)</f>
        <v>1.3083924686052648E-11</v>
      </c>
      <c r="F40" s="65">
        <f>PRODUCT(E40,100)</f>
        <v>1.3083924686052648E-9</v>
      </c>
      <c r="J40" s="31"/>
      <c r="K40" s="31"/>
      <c r="L40" s="120" t="s">
        <v>32</v>
      </c>
      <c r="M40" s="121"/>
      <c r="N40" s="122"/>
      <c r="O40" s="87">
        <f t="shared" si="5"/>
        <v>0</v>
      </c>
      <c r="P40" s="88">
        <f>SUM(C15+C19)/2</f>
        <v>0</v>
      </c>
      <c r="Q40" s="89">
        <f t="shared" si="6"/>
        <v>-10</v>
      </c>
      <c r="R40" s="123" t="s">
        <v>65</v>
      </c>
      <c r="S40" s="124"/>
      <c r="U40" s="77"/>
    </row>
    <row r="41" spans="1:21" ht="24" customHeight="1">
      <c r="A41" s="68" t="s">
        <v>13</v>
      </c>
      <c r="B41" s="69"/>
      <c r="C41" s="66">
        <f>I28</f>
        <v>0</v>
      </c>
      <c r="D41" s="63">
        <v>0</v>
      </c>
      <c r="E41" s="64">
        <f>NORMDIST(D41,100,15,TRUE)</f>
        <v>1.3083924686052648E-11</v>
      </c>
      <c r="F41" s="65">
        <f>PRODUCT(E41,100)</f>
        <v>1.3083924686052648E-9</v>
      </c>
      <c r="L41" s="120" t="s">
        <v>33</v>
      </c>
      <c r="M41" s="121"/>
      <c r="N41" s="122"/>
      <c r="O41" s="87">
        <f t="shared" si="5"/>
        <v>0</v>
      </c>
      <c r="P41" s="88">
        <f>SUM(C13+C22+C24)/3</f>
        <v>0</v>
      </c>
      <c r="Q41" s="89">
        <f t="shared" si="6"/>
        <v>-10</v>
      </c>
      <c r="R41" s="123" t="s">
        <v>66</v>
      </c>
      <c r="S41" s="124"/>
      <c r="U41" s="77"/>
    </row>
    <row r="42" spans="1:21" ht="24" customHeight="1">
      <c r="L42" s="120" t="s">
        <v>34</v>
      </c>
      <c r="M42" s="121"/>
      <c r="N42" s="122"/>
      <c r="O42" s="87">
        <f t="shared" si="5"/>
        <v>0</v>
      </c>
      <c r="P42" s="88">
        <f>SUM(C17+C22+C24)/3</f>
        <v>0</v>
      </c>
      <c r="Q42" s="89">
        <f t="shared" ref="Q42" si="8">P42-10</f>
        <v>-10</v>
      </c>
      <c r="R42" s="123" t="s">
        <v>67</v>
      </c>
      <c r="S42" s="124"/>
      <c r="U42" s="77"/>
    </row>
    <row r="43" spans="1:21" ht="24" customHeight="1"/>
    <row r="44" spans="1:21" ht="24" customHeight="1"/>
    <row r="45" spans="1:21" ht="24.75" customHeight="1"/>
    <row r="46" spans="1:21" ht="18" customHeight="1"/>
    <row r="47" spans="1:21" ht="24" customHeight="1"/>
    <row r="48" spans="1:21" ht="33" customHeight="1"/>
    <row r="49" ht="33" customHeight="1"/>
    <row r="50" ht="33" customHeight="1"/>
    <row r="51" ht="33" customHeight="1"/>
    <row r="52" ht="33" customHeight="1"/>
    <row r="53" ht="33" customHeight="1"/>
    <row r="54" ht="33" customHeight="1"/>
    <row r="55" ht="33" customHeight="1"/>
    <row r="56" ht="33" customHeight="1"/>
    <row r="57" ht="33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</sheetData>
  <mergeCells count="48">
    <mergeCell ref="B3:J3"/>
    <mergeCell ref="B4:J4"/>
    <mergeCell ref="B5:J5"/>
    <mergeCell ref="L42:N42"/>
    <mergeCell ref="O4:P4"/>
    <mergeCell ref="L19:M19"/>
    <mergeCell ref="L20:M20"/>
    <mergeCell ref="L21:M21"/>
    <mergeCell ref="L22:M22"/>
    <mergeCell ref="L23:M23"/>
    <mergeCell ref="L24:M24"/>
    <mergeCell ref="L25:M25"/>
    <mergeCell ref="L27:M27"/>
    <mergeCell ref="L34:N34"/>
    <mergeCell ref="L35:N35"/>
    <mergeCell ref="L36:N36"/>
    <mergeCell ref="L37:N37"/>
    <mergeCell ref="L38:N38"/>
    <mergeCell ref="L11:N11"/>
    <mergeCell ref="R42:S42"/>
    <mergeCell ref="Q4:R4"/>
    <mergeCell ref="L17:M17"/>
    <mergeCell ref="L16:M16"/>
    <mergeCell ref="L18:M18"/>
    <mergeCell ref="L39:N39"/>
    <mergeCell ref="L4:N4"/>
    <mergeCell ref="L5:N5"/>
    <mergeCell ref="L6:N6"/>
    <mergeCell ref="L7:N7"/>
    <mergeCell ref="L8:N8"/>
    <mergeCell ref="L26:M26"/>
    <mergeCell ref="L9:N9"/>
    <mergeCell ref="L10:N10"/>
    <mergeCell ref="L12:N12"/>
    <mergeCell ref="L13:N13"/>
    <mergeCell ref="B8:C8"/>
    <mergeCell ref="L40:N40"/>
    <mergeCell ref="L41:N41"/>
    <mergeCell ref="R36:S36"/>
    <mergeCell ref="R37:S37"/>
    <mergeCell ref="R38:S38"/>
    <mergeCell ref="R39:S39"/>
    <mergeCell ref="R40:S40"/>
    <mergeCell ref="R41:S41"/>
    <mergeCell ref="R33:S33"/>
    <mergeCell ref="R34:S34"/>
    <mergeCell ref="R35:S35"/>
    <mergeCell ref="L33:N33"/>
  </mergeCells>
  <phoneticPr fontId="0" type="noConversion"/>
  <conditionalFormatting sqref="F37:F41 E15:E17 E19:E20 E22:E24 E26 E13">
    <cfRule type="cellIs" dxfId="8" priority="13" stopIfTrue="1" operator="between">
      <formula>0</formula>
      <formula>49</formula>
    </cfRule>
  </conditionalFormatting>
  <conditionalFormatting sqref="P33:P42">
    <cfRule type="cellIs" dxfId="7" priority="14" stopIfTrue="1" operator="between">
      <formula>0</formula>
      <formula>7</formula>
    </cfRule>
    <cfRule type="cellIs" dxfId="6" priority="15" stopIfTrue="1" operator="between">
      <formula>7.1</formula>
      <formula>8.9</formula>
    </cfRule>
    <cfRule type="cellIs" dxfId="5" priority="16" stopIfTrue="1" operator="between">
      <formula>9</formula>
      <formula>20</formula>
    </cfRule>
  </conditionalFormatting>
  <conditionalFormatting sqref="O33:O42 J13:J20 J22:J27">
    <cfRule type="cellIs" dxfId="4" priority="17" stopIfTrue="1" operator="between">
      <formula>0</formula>
      <formula>7</formula>
    </cfRule>
    <cfRule type="cellIs" dxfId="3" priority="18" stopIfTrue="1" operator="between">
      <formula>7.1</formula>
      <formula>9</formula>
    </cfRule>
    <cfRule type="cellIs" dxfId="2" priority="19" stopIfTrue="1" operator="between">
      <formula>9.1</formula>
      <formula>20</formula>
    </cfRule>
  </conditionalFormatting>
  <conditionalFormatting sqref="J21">
    <cfRule type="cellIs" dxfId="1" priority="3" stopIfTrue="1" operator="between">
      <formula>0</formula>
      <formula>4</formula>
    </cfRule>
    <cfRule type="cellIs" dxfId="0" priority="20" stopIfTrue="1" operator="between">
      <formula>14</formula>
      <formula>20</formula>
    </cfRule>
  </conditionalFormatting>
  <conditionalFormatting sqref="U5:U13">
    <cfRule type="iconSet" priority="1">
      <iconSet iconSet="4TrafficLights">
        <cfvo type="percent" val="0"/>
        <cfvo type="percent" val="25"/>
        <cfvo type="percent" val="50"/>
        <cfvo type="percent" val="75"/>
      </iconSet>
    </cfRule>
  </conditionalFormatting>
  <pageMargins left="0.97" right="0.74803149606299213" top="0.37" bottom="0.37" header="0" footer="0"/>
  <pageSetup scale="53" orientation="landscape" horizont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"/>
  <sheetViews>
    <sheetView view="pageLayout" topLeftCell="A13" zoomScaleNormal="100" workbookViewId="0">
      <selection activeCell="H2" sqref="H2"/>
    </sheetView>
  </sheetViews>
  <sheetFormatPr baseColWidth="10" defaultColWidth="11.42578125" defaultRowHeight="12.75"/>
  <sheetData>
    <row r="1" spans="1:7" ht="18">
      <c r="D1" s="7" t="s">
        <v>4</v>
      </c>
    </row>
    <row r="2" spans="1:7" ht="15">
      <c r="E2" s="8"/>
      <c r="F2" s="8"/>
    </row>
    <row r="3" spans="1:7" ht="14.1" customHeight="1">
      <c r="A3" s="9" t="e">
        <f>Hoja1!#REF!</f>
        <v>#REF!</v>
      </c>
      <c r="B3" s="10" t="e">
        <f>Hoja1!#REF!</f>
        <v>#REF!</v>
      </c>
      <c r="C3" s="5"/>
      <c r="D3" s="6"/>
      <c r="E3" s="6"/>
      <c r="F3" s="5"/>
      <c r="G3" s="5"/>
    </row>
    <row r="4" spans="1:7" ht="14.1" customHeight="1">
      <c r="A4" s="2" t="s">
        <v>0</v>
      </c>
      <c r="B4" s="11" t="e">
        <f>Hoja1!#REF!</f>
        <v>#REF!</v>
      </c>
      <c r="C4" s="5"/>
      <c r="D4" s="6"/>
      <c r="E4" s="6"/>
      <c r="F4" s="5"/>
      <c r="G4" s="5"/>
    </row>
    <row r="5" spans="1:7" ht="14.1" customHeight="1">
      <c r="A5" s="2"/>
      <c r="B5" s="11"/>
      <c r="C5" s="5"/>
      <c r="D5" s="6"/>
      <c r="E5" s="6"/>
      <c r="F5" s="5"/>
      <c r="G5" s="5"/>
    </row>
    <row r="6" spans="1:7" ht="14.1" customHeight="1">
      <c r="A6" s="2"/>
      <c r="B6" s="11"/>
      <c r="C6" s="4" t="s">
        <v>3</v>
      </c>
      <c r="D6" s="6"/>
      <c r="E6" s="6"/>
      <c r="F6" s="5"/>
      <c r="G6" s="5"/>
    </row>
    <row r="7" spans="1:7" ht="18">
      <c r="D7" s="3"/>
      <c r="E7" s="3"/>
    </row>
  </sheetData>
  <phoneticPr fontId="0" type="noConversion"/>
  <pageMargins left="0.75" right="0.75" top="1" bottom="1" header="0" footer="0"/>
  <pageSetup paperSize="9"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G9"/>
  <sheetViews>
    <sheetView view="pageLayout" topLeftCell="A10" zoomScaleNormal="100" workbookViewId="0">
      <selection activeCell="H26" sqref="H26"/>
    </sheetView>
  </sheetViews>
  <sheetFormatPr baseColWidth="10" defaultColWidth="11.42578125" defaultRowHeight="12.75"/>
  <sheetData>
    <row r="2" spans="2:7" ht="18">
      <c r="C2" s="3"/>
      <c r="D2" s="7" t="s">
        <v>15</v>
      </c>
    </row>
    <row r="3" spans="2:7" ht="15">
      <c r="B3" s="2"/>
      <c r="D3" s="4" t="s">
        <v>14</v>
      </c>
      <c r="E3" s="8"/>
    </row>
    <row r="4" spans="2:7" ht="15">
      <c r="B4" s="2"/>
      <c r="D4" s="4"/>
      <c r="E4" s="8"/>
    </row>
    <row r="5" spans="2:7" ht="15">
      <c r="B5" s="2" t="e">
        <f>Hoja1!#REF!</f>
        <v>#REF!</v>
      </c>
      <c r="D5" s="4"/>
      <c r="E5" s="8"/>
    </row>
    <row r="6" spans="2:7" ht="15">
      <c r="B6" s="1" t="e">
        <f>Hoja1!#REF!</f>
        <v>#REF!</v>
      </c>
      <c r="D6" s="4"/>
      <c r="E6" s="8"/>
    </row>
    <row r="7" spans="2:7" ht="15">
      <c r="B7" s="2"/>
      <c r="D7" s="4"/>
      <c r="E7" s="8"/>
    </row>
    <row r="8" spans="2:7" ht="15">
      <c r="C8" s="12" t="s">
        <v>5</v>
      </c>
      <c r="D8" s="12" t="s">
        <v>6</v>
      </c>
      <c r="E8" s="13" t="s">
        <v>7</v>
      </c>
      <c r="F8" s="12" t="s">
        <v>8</v>
      </c>
      <c r="G8" s="12" t="s">
        <v>9</v>
      </c>
    </row>
    <row r="9" spans="2:7" ht="15.75">
      <c r="C9" s="14">
        <f>SUM(Hoja1!D37)</f>
        <v>0</v>
      </c>
      <c r="D9" s="15">
        <f>SUM(Hoja1!D38)</f>
        <v>0</v>
      </c>
      <c r="E9" s="16">
        <f>SUM(Hoja1!D39)</f>
        <v>0</v>
      </c>
      <c r="F9" s="15">
        <f>SUM(Hoja1!D40)</f>
        <v>0</v>
      </c>
      <c r="G9" s="15">
        <f>SUM(Hoja1!D41)</f>
        <v>0</v>
      </c>
    </row>
  </sheetData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Banus</dc:creator>
  <cp:lastModifiedBy>Sergi</cp:lastModifiedBy>
  <cp:lastPrinted>2012-06-07T18:34:28Z</cp:lastPrinted>
  <dcterms:created xsi:type="dcterms:W3CDTF">2002-01-19T12:50:43Z</dcterms:created>
  <dcterms:modified xsi:type="dcterms:W3CDTF">2012-07-05T08:46:57Z</dcterms:modified>
</cp:coreProperties>
</file>